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460" windowWidth="28800" windowHeight="16240" firstSheet="1" activeTab="1"/>
  </bookViews>
  <sheets>
    <sheet name="PAA 2019 INICIAL" sheetId="1" r:id="rId1"/>
    <sheet name="POAI 2019 " sheetId="2" r:id="rId2"/>
    <sheet name="MODIFICACION No. 4" sheetId="3" r:id="rId3"/>
  </sheets>
  <definedNames/>
  <calcPr fullCalcOnLoad="1"/>
</workbook>
</file>

<file path=xl/sharedStrings.xml><?xml version="1.0" encoding="utf-8"?>
<sst xmlns="http://schemas.openxmlformats.org/spreadsheetml/2006/main" count="584" uniqueCount="149">
  <si>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</si>
  <si>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</si>
  <si>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</si>
  <si>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</si>
  <si>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</si>
  <si>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</si>
  <si>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</si>
  <si>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</si>
  <si>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</si>
  <si>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</si>
  <si>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</si>
  <si>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</si>
  <si>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</si>
  <si>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</si>
  <si>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</si>
  <si>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</si>
  <si>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</si>
  <si>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</si>
  <si>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</si>
  <si>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</si>
  <si>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</si>
  <si>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</si>
  <si>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</si>
  <si>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</si>
  <si>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</si>
  <si>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</si>
  <si>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80131500</t>
  </si>
  <si>
    <t>11 meses</t>
  </si>
  <si>
    <t>CO-CUN</t>
  </si>
  <si>
    <t>ANDRES FELIPE TRUJILLO GALVIS</t>
  </si>
  <si>
    <t>andres.trujillo@cundinamarca.gov.co</t>
  </si>
  <si>
    <t>80111715</t>
  </si>
  <si>
    <t>80111608</t>
  </si>
  <si>
    <t>43211500</t>
  </si>
  <si>
    <t>Compra de Equipos</t>
  </si>
  <si>
    <t>84131500</t>
  </si>
  <si>
    <t>Seguros</t>
  </si>
  <si>
    <t>44103100
44111515
44111520
44121500
44121600
44121700
44121800</t>
  </si>
  <si>
    <t>Materiales y Suministros</t>
  </si>
  <si>
    <t>80131802</t>
  </si>
  <si>
    <t>80101706</t>
  </si>
  <si>
    <t>Plan de manejo ambiental y social  Regiotram</t>
  </si>
  <si>
    <t>93151608</t>
  </si>
  <si>
    <t>EMPRESA FERREA RGIONAL SAS.,  EFR S.A.S.</t>
  </si>
  <si>
    <t>www.empresaferrearegionalsas-cundinamarca.gov.co</t>
  </si>
  <si>
    <t>MISIÓN: Ser el ente Gestor y ejecutor del Sistema Integrado Transporte Regional, en asocio con Bogotá D.C., los municipios, la Nación y/o con el sector privado, que permita mejorar la movilidad de la región como instrumento fundamental para su desarrollo.</t>
  </si>
  <si>
    <t>nazir.yabor@cundinamarca.gov.co</t>
  </si>
  <si>
    <t>Valor total
estimado</t>
  </si>
  <si>
    <t>Calle 26 Nº 68C 61, Torre Central Davivienda - Oficina 628</t>
  </si>
  <si>
    <t>Tiene como proyecto estrategico el Regiotram de Occidente y la extensión de la troncal nqs del sistema integrado de transporte masivo de bogotá en el municipio de soacha fases II y III  - como eje estructurante del Sistema Integrado de Transporte Regional.</t>
  </si>
  <si>
    <t xml:space="preserve">11 meses </t>
  </si>
  <si>
    <t>Contratación Directa</t>
  </si>
  <si>
    <t>Contrato por honorarios para contratar el apoyo a la Dirección de Asuntos Legales y Corporativos de la Empresa en desarrollo de los procesos de contratación misional y funcional de la Empresa Férrea Regional S.A.S., así como apoyo en la supervisión de los contratos funcionales suscritos y a suscribirse por la entidad.</t>
  </si>
  <si>
    <t>Arrendamiento de Oficinas Empresa Ferrea Regional SAS.</t>
  </si>
  <si>
    <t xml:space="preserve">8 meses </t>
  </si>
  <si>
    <t xml:space="preserve">Contrato por honorarios para apoyar a la Dirección de Asuntos Legales y Corporativos de la empresa en las labores de estructuración, seguimiento y ejecución de los proyectos de transporte masivo a cargo de la entidad y sus respectivas interventorías. Así como apoyo en la coordinación general de todas las actividades jurídicas desarrolladas por la dependencia. </t>
  </si>
  <si>
    <t>Contrato por honorarios para prestar servicios de asesoría profesional  jurídica especializada a la Dirección de Asuntos Legales y Corporativos de la Empresa Férrea Regional S.A.S. en el seguimiento y apoyo a la supervisión del contrato de consultoría para la estructuración del proyecto Regiotram de Occidente y su interventoría.</t>
  </si>
  <si>
    <t>Contrato por honorarios apra prestar servicios profesionales de apoyo y asesoría profesional jurídica especializada a la Dirección de Asuntos Legales y Corporativos de la Empresa Férrea Regional S.A.S. respecto de los proyectos a cargo de la Entidad.</t>
  </si>
  <si>
    <t xml:space="preserve">Contrato por honorarios para prestar servicios de asesoría profesional jurídica especializada a la Dirección de Asuntos Legales y Corporativos de la Empresa Férrea Regional en las funciones de Secretaría General, en la supervisión y seguimiento de los convenios interadministrativos suscritos por la Entidad, en la elaboración de conceptos  y actos administrativos y en la revisión de documentos jurídicos asociados a los proyectos de transporte de la Empresa. </t>
  </si>
  <si>
    <t>Contrato por honorarios para prestar servicios de asesoría técnica especializada a la Dirección Técnica de la Empresa Férrea Regional S.A.S., en los aspectos relacionados con el seguimiento y gestión al componente de infraestructura de los proyectos desarrollados por la Empresa.</t>
  </si>
  <si>
    <t>Contrato por honorarios para prestar servicios de asesoría profesional técnica especializada a la Dirección Técnica de la Empresa Férrea Regional en las labores de seguimiento al componente de planeación de transporte y operación de los proyectos a cargo de la Empresa Férrea Regional S.A.S</t>
  </si>
  <si>
    <t>Contrato por honorarios para prestar servicios profesionales de apoyo y asesoría profesional técnica especializada a la Empresa Férrea Regional S.A.S. para realizar las labores de control, revisión y seguimiento del componente de gestión predial y avalúos, así como el apoyo a los productos de información geográfica de los componentes social y ambiental de los proyectos a cargo de la Empresa Férrea Regional S.A.S.</t>
  </si>
  <si>
    <t>Prestar servicios de asesoría profesional financiera especializada a la Dirección Financiera de la Empresa Férrea Regional S.A.S. en el seguimiento y apoyo a la supervisión del contrato de consultoría para la estructuración del proyecto RegioTram de Occidente, su interventoría y su operación de financiamiento, así como en el seguimiento y apoyo a la supervisión e interventoría del contrato de operación de financiamiento del proyecto extensión de la troncal NQS del Sistema Integrado de Transporte Masivo de Bogotá D.C. en el municipio de Soacha – Fases II y III.</t>
  </si>
  <si>
    <t>Prestar servicios de asesoría profesional financiera especializada a la Dirección Administrativa y Financiera de la Empresa Férrea Regional S.A.S., en las labores de estructuración y seguimiento en lo relativo al componente financiero de los proyectos que adelante la Empresa Férrea Regional S.A.S., especialmente TransMilenio Soacha Fase II y Fase III y RegioTram de Occidente.</t>
  </si>
  <si>
    <t>Contrato por honorarios para prestar Servicios Profesionales de apoyo y asesoría especializados en aspectos presupuestales, financieros y administrativos a la Gerencia General y la Dirección Administrativa y Financiera en sus labores propias de la Empresa Férrea Regional S.A.S.</t>
  </si>
  <si>
    <t>Contratar la prestación de servicios técnicos de apoyo en la gestión para el desarrollo de actividades de carácter administrativas y complementarias de la Empresa Férrea Regional S.A.S</t>
  </si>
  <si>
    <t>Contratar por honorarios para apoyar a la Dirección Administrativa y Financiera de la Empresa Férrea Regional S.A.S en la consecución de sus objetivos proponiendo estrategias de manejo administrativo y financiero, brindando  apoyo  y asistencia técnica en el desarrollo y ejecución de los proyectos de la Empresa.</t>
  </si>
  <si>
    <t>Contrtar por honorarios para prestar servicios profesionales de apoyo a la Dirección Administrativa y Financiera de La Empresa Ferrea Regional SAS en la implementación del manual financiero aprobado por la Unidad de Movilidad Urbana Sostenible asegurando que las funcionalidades de los módulos fiduciarios en el ERP obedezcan a los requerimientos establecidos.</t>
  </si>
  <si>
    <t>Contratar por honorarios para prestar sus servicios Profesionales  de apoyo a la gestión de la Dirección Administrativa y Financiera a la  EMPRESA FERREA REGIONAL S.A.S. E.F.R. S.A.S., para adelantar auditoria, revisión y correcta implementación e ingreso de la información al sistema de información financiera HASNET de acuerdo a la normatividad contable pública y de las normas presupuestales vigentes.</t>
  </si>
  <si>
    <t>Contratar por honorarios para prestar servicios profesionales de apoyo a la Dirección Administrativa y Financiera de La Empresa Ferrea Regional SAS en el control y seguimiento movimientos de los recursos depositados en los encargos fiduciarios de los convenios de cofinanciación y seguimiento al componente financiero de la gestión social y predial del convenio de cofinanciación Transmilenio Soacha Fase II y III donde la Empresa Ferrea Regional SAS actúa como ente Gestor.</t>
  </si>
  <si>
    <t>Prestar servicios de Asesoría Profesional Técnica Especializado a la Dirección Técnica de la Empresa Férrea Regional S.A.S.-EFR S.A.S., en aspectos relacionados con las labores de asesoría profesional técnica especializada a la Empresa Férrea Regional S.A.S. para el componente de Asesoría en Gestión Socio Predial de los proyectos que adelanta la EFR S.A.S.</t>
  </si>
  <si>
    <t>Prestar servicios de Asesoría Profesional Técnica Especializado a la Dirección Técnica de la Empresa Férrea Regional S.A.S.-EFR S.A.S., en aspectos relacionados con las labores de planeación e identificación de estrategias encaminadas a la viabilidad, aseguramiento y control del cumplimiento legal ambiental de proyectos lineales, de los proyectos a cargo de la Empresa Férrea Regional S.A.S.- EFR S.A.S.</t>
  </si>
  <si>
    <t>Prestar servicios de apoyo y asesoría profesional técnica especializada a la Dirección Técnica de la Empresa Férrea Regional S.A.S.-EFR S.A.S., en aspectos relacionados con las labores de planeación, seguimiento y aseguramiento de la gestión predial, catastral, inmobiliaria de los proyectos a cargo de la Empresa Férrea Regional S.A.S.- EFR S.A.S</t>
  </si>
  <si>
    <t xml:space="preserve">Prestar servicios profesionales de apoyo y asesoría profesional Jurídica Especializada a la Dirección Técnica y Dirección de Asuntos Legales y Corporativos de la Empresa Férrea Regional S.A.S.-EFR S.A.S., en aspectos relacionados con gestión inmobiliaria o predial a los proyectos a cargo de la Empresa Férrea Regional S.A.S.-EFR S.A.S. </t>
  </si>
  <si>
    <t>Contrato por honorarios para prestar servicios profesionales  de apoyo a la gestión como Contador Público de la Empresa Férrea Regional S.A.S.</t>
  </si>
  <si>
    <t>Impresos y Publicaciones</t>
  </si>
  <si>
    <t>3 meses</t>
  </si>
  <si>
    <t>Gastos de computador</t>
  </si>
  <si>
    <t>Gastos vigilancia y aseo</t>
  </si>
  <si>
    <t>Gestión Predial REGIOTRAM (avaluos)</t>
  </si>
  <si>
    <t>EDGAR IVAN CANO MONROY</t>
  </si>
  <si>
    <t>ivan.cono@cundinamarca.gov.co</t>
  </si>
  <si>
    <t>Estudiso y diseños en fase III y costo de la Obra directa Regiotram (Vigencias Futuras)</t>
  </si>
  <si>
    <t>Costos Financieros Regiotram (Vigencias Futuras)</t>
  </si>
  <si>
    <t>Costos Financieros (Vigencias Futuras)</t>
  </si>
  <si>
    <t>Gestion predial Trasmilenio Soacha Fases III (avaluos) (Vigencias Futuras)</t>
  </si>
  <si>
    <t>Estudios de consultoria y asesoria para estructuracion, obra y operación (Vigencias Futuras)</t>
  </si>
  <si>
    <t>Gestion Predial Fase Trasmileniso Soacha Fase II (Adquisición de Predios)</t>
  </si>
  <si>
    <t>APORTES DEL DEPARTAMENTO</t>
  </si>
  <si>
    <t>APORTES DEL MUNICIPIO</t>
  </si>
  <si>
    <t>RECURSOS PROPIOS</t>
  </si>
  <si>
    <t>Publicación y promición de proyectos</t>
  </si>
  <si>
    <t>12 meses</t>
  </si>
  <si>
    <t>Estudios y diseños en fase III y costo de la Obra directa Regiotram</t>
  </si>
  <si>
    <t>Proceso adelantado en 2018</t>
  </si>
  <si>
    <t>Licitación
Publica</t>
  </si>
  <si>
    <t>10 meses</t>
  </si>
  <si>
    <t>12 mes</t>
  </si>
  <si>
    <t>Compra Directa</t>
  </si>
  <si>
    <t>APORTES DE LA NACION</t>
  </si>
  <si>
    <t>Concurso de meritos</t>
  </si>
  <si>
    <t>Contratar la prestación de servicios profesionales de una banca de inversión para la estructuración y colocación de una operación de financiamiento, a través del mercado financiero intermediado o del mercado de capitales, que permita anticipar una parte de las vigencias futuras del convenio de cofinanciación suscrito el 9 de noviembre de 2017 entre la Nación, Departamento de Cundinamarca y la Empresa Férrea Regional S.A.S, que garantice la disponibilidad de recursos durante el periodo de construcción de la infraestructura del proyecto REGIOTRAM DE OCCIDENTE.</t>
  </si>
  <si>
    <t>PLAN OPERATIVO ANUAL DE INVERSIONES</t>
  </si>
  <si>
    <t>B. INVERSIONES PLANEADAS</t>
  </si>
  <si>
    <t>Apoyar a la dirección administrativa y financiera en el desarrollo de las labores funcionales propias de la dirección, así como en la revisión y aprobación de los productos financieros y económicos que se generen durante la ejecución de los contratos asociados a los proyectos que adelante la empresa férrea regional s.a.s.</t>
  </si>
  <si>
    <t>Aprobada en Sesión del  CONFISCUN de Enero 25 de 2019</t>
  </si>
  <si>
    <t>Contratar las adecuaciones locativas necesarias para la nueva sede de la Empresa Férrea Regional.</t>
  </si>
  <si>
    <t>Contrato por honorarios para apoyar a la Dirección Técnica de la empresa en las labores de control, revisión y seguimiento del componente de gestión predial y avalúos, así como el apoyo a los productos de información geográfica de los componentes social y ambiental de los proyectos a cargo de la Empresa,</t>
  </si>
  <si>
    <t>8 meses</t>
  </si>
  <si>
    <t>Contrato por honorarios para apoyar a la Dirección Técnica de la empresa en  los aspectos relacionados con el seguimiento y gestión al componente de infraestructura y Diseños del proyecto Transmilenio Soacha Fase II y Fase III.</t>
  </si>
  <si>
    <t>2 meses</t>
  </si>
  <si>
    <t>Autorizada y comprometida</t>
  </si>
  <si>
    <t>81112400
43211500
43212100
43211800
52161500
81111500
81112500</t>
  </si>
  <si>
    <t>Contratar el alquiler equipos de cómputo, impresoras y de herramientas tecnológicas, incluyendo el mantenimiento preventivo y correctivo con suministro de insumos, repuestos y tóner para los mismos, para ser utilizados por las diferentes dependencias de la empresa, en el desarrollo de sus funciones.</t>
  </si>
  <si>
    <t>9 Meses</t>
  </si>
  <si>
    <t>Adquisición de licencias para planeacion de transporte (emme/3).</t>
  </si>
  <si>
    <t>432122
432321
811115
811115
811118
811121
811124</t>
  </si>
  <si>
    <t>Contratar el diseño, implementación, mantenimiento, hosting y manejo del dominio de la página Web de la Empresa Férrea Regional S.A.S.</t>
  </si>
  <si>
    <t xml:space="preserve">10 meses </t>
  </si>
  <si>
    <t>Mínima Cuantía</t>
  </si>
  <si>
    <t>Contarar la parametrización, implementación, mantenimiento y licenciamiento del software de gestión documental de la Empresa Férrea Regional S.A.S..</t>
  </si>
  <si>
    <t>44121701
44122003
31201503
44122104
43232503
44121615
44121612
44122011
44122107
27112309
44121716
44121613
44121618
44121503
14111530
31201610
14111506
44103103</t>
  </si>
  <si>
    <t>Contratar el suministro de útiles de oficina e implementos de papelería, para dar apoyo logístico a las diferentes dependencias de empresa férrea regional s.a.s., con el fin de respuesta oportuna a las necesidades de las diferentes áreas de la empresa.</t>
  </si>
  <si>
    <t xml:space="preserve">80101500
80161500
</t>
  </si>
  <si>
    <t>Contratar la elaboración y/o ajuste de instrumentos archivísticos tablas de retención documental y tablas de valoración documental atendiendo la reglamentación general de archivos y la demás normatividad vigente</t>
  </si>
  <si>
    <t>4 Meses</t>
  </si>
  <si>
    <t>Adición y prorroga al Contrato de Arrendamiento EFR-014 -2018 con vigencia futura 2019, según resolución del CONFISCUN No. 209 del 8 de Noviembre de 2018.</t>
  </si>
  <si>
    <t>Desarrollo de modulos requeridos para el manejo de fiducias en el Sotfware Financiero de la EFR-SAS. (Con vigencia Futura según Resolución 209 del 08 de Noviembre de 2018)</t>
  </si>
  <si>
    <t>Contratación
Directa</t>
  </si>
  <si>
    <t>Mantenimiento Software Contable de la EFR-SAS.</t>
  </si>
  <si>
    <t>Diciembre
de 2018</t>
  </si>
  <si>
    <t>7 meses</t>
  </si>
  <si>
    <t>4 meses</t>
  </si>
  <si>
    <t xml:space="preserve">76111501
90101700
</t>
  </si>
  <si>
    <t>Códigos
UNSPSC</t>
  </si>
  <si>
    <t>Prestación del servicio integral de aseo, cafetería y servicios generales en las instalaciones de la empresa férrea regional sas., así como el suministro de los insumos necesarios para una óptima ejecución del contrato.</t>
  </si>
  <si>
    <t>Mínima
Cuantía</t>
  </si>
  <si>
    <t>Menor
Cuantía</t>
  </si>
  <si>
    <t>Valor estimado
en la vigencia
actual</t>
  </si>
  <si>
    <t xml:space="preserve">Revisoría Fiscal </t>
  </si>
  <si>
    <t xml:space="preserve">El presente acto es suscrito por el ordenador del gasto </t>
  </si>
  <si>
    <t>ANDRÉS FELIP TRUJILLO GALVIS</t>
  </si>
  <si>
    <t>GERENTE GENERAL</t>
  </si>
  <si>
    <t>PLAN ANUAL DE ADQUISICIONES - MODIFICACIÓN No.4 </t>
  </si>
  <si>
    <t>PRESTACIÓN DEL SERVICIO DE VIGILANCIA, GUARDA, CUSTODIA Y SEGURIDAD PRIVADA, CON EL FIN DE ASEGURAR LA PROTECCIÓN Y CUSTODIA DEL PREDIO UBICADO EN LA URBANIZACIÓN CIUDADELA COLSUBSIDIO MAIPORÉ E1 ETAPA 6, BARRIO EL VÍNCULO II AUTOPISTA SUR CARRERA 4 NO. 15-85- MUNICIPIO DE SOACHA, CUNDINAMARCA</t>
  </si>
  <si>
    <t>Selección abreviada de menor cuantía</t>
  </si>
  <si>
    <t xml:space="preserve">El presente acto es suscrito por el ordenador del gasto              </t>
  </si>
  <si>
    <t>Calle 26 Nº 68C 61, Torre Central Davivienda - Oficina 407</t>
  </si>
  <si>
    <t>PLAN ANUAL DE ADQUISICIONES 2019 - MODIFICACIÓN No.4 </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</si>
</sst>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quot;$&quot;\ #,##0_);\(&quot;$&quot;\ #,##0\)"/>
    <numFmt numFmtId="179" formatCode="&quot;$&quot;\ #,##0_);[Red]\(&quot;$&quot;\ #,##0\)"/>
    <numFmt numFmtId="180" formatCode="&quot;$&quot;\ #,##0.00_);\(&quot;$&quot;\ #,##0.00\)"/>
    <numFmt numFmtId="181" formatCode="&quot;$&quot;\ #,##0.00_);[Red]\(&quot;$&quot;\ #,##0.00\)"/>
    <numFmt numFmtId="182" formatCode="_(&quot;$&quot;\ * #,##0_);_(&quot;$&quot;\ * \(#,##0\);_(&quot;$&quot;\ * &quot;-&quot;_);_(@_)"/>
    <numFmt numFmtId="183" formatCode="_(&quot;$&quot;\ * #,##0.00_);_(&quot;$&quot;\ * \(#,##0.00\);_(&quot;$&quot;\ * &quot;-&quot;??_);_(@_)"/>
    <numFmt numFmtId="184" formatCode="_(&quot;$&quot;\ * #,##0_);_(&quot;$&quot;\ * \(#,##0\);_(&quot;$&quot;\ * &quot;-&quot;??_);_(@_)"/>
    <numFmt numFmtId="185" formatCode="[$-240A]dddd\,\ d\ &quot;de&quot;\ mmmm\ &quot;de&quot;\ yyyy"/>
    <numFmt numFmtId="186" formatCode="0.0"/>
    <numFmt numFmtId="187" formatCode="0.000"/>
    <numFmt numFmtId="188" formatCode="0.0000"/>
    <numFmt numFmtId="189" formatCode="0.00000"/>
    <numFmt numFmtId="190" formatCode="#,##0_ ;\-#,##0\ "/>
    <numFmt numFmtId="191" formatCode="&quot;Sí&quot;;&quot;Sí&quot;;&quot;No&quot;"/>
    <numFmt numFmtId="192" formatCode="&quot;Verdadero&quot;;&quot;Verdadero&quot;;&quot;Falso&quot;"/>
    <numFmt numFmtId="193" formatCode="&quot;Activado&quot;;&quot;Activado&quot;;&quot;Desactivado&quot;"/>
    <numFmt numFmtId="194" formatCode="[$€-2]\ #,##0.00_);[Red]\([$€-2]\ #,##0.00\)"/>
  </numFmts>
  <fonts count="44">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indexed="8"/>
      <name val="Cambria"/>
      <family val="1"/>
    </font>
    <font>
      <sz val="11"/>
      <name val="Calibri"/>
      <family val="2"/>
    </font>
    <font>
      <b/>
      <sz val="11"/>
      <color indexed="8"/>
      <name val="Cambria"/>
      <family val="1"/>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Cambria"/>
      <family val="1"/>
    </font>
    <font>
      <sz val="11"/>
      <color rgb="FF000000"/>
      <name val="Calibri"/>
      <family val="2"/>
    </font>
    <font>
      <b/>
      <sz val="11"/>
      <color theme="1"/>
      <name val="Cambria"/>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tint="-0.04997999966144562"/>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thin"/>
      <bottom style="thin"/>
    </border>
    <border>
      <left style="medium"/>
      <right style="thin"/>
      <top style="medium"/>
      <bottom style="thin"/>
    </border>
    <border>
      <left style="thin"/>
      <right style="medium"/>
      <top style="thin"/>
      <bottom style="medium"/>
    </border>
    <border>
      <left style="thin"/>
      <right style="medium"/>
      <top style="thin"/>
      <bottom style="thin"/>
    </border>
    <border>
      <left style="thin"/>
      <right style="thin"/>
      <top style="thin"/>
      <bottom style="thin"/>
    </border>
    <border>
      <left style="thin"/>
      <right style="thin"/>
      <top style="medium"/>
      <bottom style="thin"/>
    </border>
    <border>
      <left style="thin"/>
      <right style="medium"/>
      <top style="medium"/>
      <bottom style="thin"/>
    </border>
    <border>
      <left style="medium"/>
      <right style="thin"/>
      <top>
        <color indexed="63"/>
      </top>
      <bottom style="thin"/>
    </border>
    <border>
      <left style="thin"/>
      <right style="thin"/>
      <top>
        <color indexed="63"/>
      </top>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medium"/>
      <top>
        <color indexed="63"/>
      </top>
      <bottom style="thin"/>
    </border>
    <border>
      <left>
        <color indexed="63"/>
      </left>
      <right>
        <color indexed="63"/>
      </right>
      <top style="thin"/>
      <bottom style="thin"/>
    </border>
    <border>
      <left style="medium"/>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style="thin"/>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style="medium"/>
      <top style="thin"/>
      <bottom style="thin"/>
    </border>
    <border>
      <left>
        <color indexed="63"/>
      </left>
      <right style="medium"/>
      <top>
        <color indexed="63"/>
      </top>
      <bottom style="thin"/>
    </border>
    <border>
      <left>
        <color indexed="63"/>
      </left>
      <right style="thin"/>
      <top style="thin"/>
      <bottom style="thin"/>
    </border>
    <border>
      <left>
        <color indexed="63"/>
      </left>
      <right>
        <color indexed="63"/>
      </right>
      <top style="medium"/>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134">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14" fontId="0" fillId="0" borderId="12" xfId="0" applyNumberFormat="1" applyBorder="1" applyAlignment="1">
      <alignment wrapText="1"/>
    </xf>
    <xf numFmtId="0" fontId="40" fillId="0" borderId="0" xfId="0" applyFont="1" applyAlignment="1">
      <alignment/>
    </xf>
    <xf numFmtId="184" fontId="0" fillId="0" borderId="13" xfId="0" applyNumberFormat="1" applyBorder="1" applyAlignment="1">
      <alignment wrapText="1"/>
    </xf>
    <xf numFmtId="0" fontId="0" fillId="0" borderId="10" xfId="0" applyBorder="1" applyAlignment="1">
      <alignment vertical="center" wrapText="1"/>
    </xf>
    <xf numFmtId="0" fontId="0" fillId="0" borderId="13" xfId="0" applyBorder="1" applyAlignment="1">
      <alignment vertical="center" wrapText="1"/>
    </xf>
    <xf numFmtId="0" fontId="0" fillId="0" borderId="0" xfId="0" applyAlignment="1">
      <alignment vertical="center" wrapText="1"/>
    </xf>
    <xf numFmtId="0" fontId="0" fillId="0" borderId="14" xfId="0" applyBorder="1" applyAlignment="1">
      <alignment horizontal="center" vertical="center" wrapText="1"/>
    </xf>
    <xf numFmtId="175" fontId="0" fillId="0" borderId="14" xfId="50" applyFont="1" applyBorder="1" applyAlignment="1">
      <alignment vertical="center" wrapText="1"/>
    </xf>
    <xf numFmtId="0" fontId="23" fillId="23" borderId="15" xfId="39" applyBorder="1" applyAlignment="1">
      <alignment horizontal="center" vertical="center" wrapText="1"/>
    </xf>
    <xf numFmtId="0" fontId="23" fillId="23" borderId="16" xfId="39" applyBorder="1" applyAlignment="1">
      <alignment horizontal="center" vertical="center" wrapText="1"/>
    </xf>
    <xf numFmtId="175" fontId="0" fillId="0" borderId="14" xfId="50" applyFont="1" applyBorder="1" applyAlignment="1">
      <alignment horizontal="center" vertical="center" wrapText="1"/>
    </xf>
    <xf numFmtId="14" fontId="0" fillId="0" borderId="0" xfId="0" applyNumberFormat="1" applyBorder="1" applyAlignment="1">
      <alignment wrapText="1"/>
    </xf>
    <xf numFmtId="0" fontId="0" fillId="0" borderId="0" xfId="0" applyBorder="1" applyAlignment="1">
      <alignment horizontal="left" wrapText="1"/>
    </xf>
    <xf numFmtId="0" fontId="23" fillId="23" borderId="17" xfId="39" applyBorder="1" applyAlignment="1">
      <alignment horizontal="center" vertical="center" wrapText="1"/>
    </xf>
    <xf numFmtId="0" fontId="23" fillId="23" borderId="18" xfId="39" applyBorder="1" applyAlignment="1">
      <alignment horizontal="center" vertical="center" wrapText="1"/>
    </xf>
    <xf numFmtId="14" fontId="0" fillId="0" borderId="14" xfId="0" applyNumberFormat="1" applyBorder="1" applyAlignment="1">
      <alignment horizontal="center" vertical="center" wrapText="1"/>
    </xf>
    <xf numFmtId="0" fontId="41" fillId="0" borderId="14" xfId="0" applyFont="1" applyBorder="1" applyAlignment="1">
      <alignment horizontal="justify" vertical="center" wrapText="1"/>
    </xf>
    <xf numFmtId="0" fontId="41" fillId="0" borderId="10" xfId="0" applyFont="1" applyBorder="1" applyAlignment="1">
      <alignment vertical="center" wrapText="1"/>
    </xf>
    <xf numFmtId="0" fontId="41" fillId="0" borderId="14" xfId="0" applyFont="1" applyBorder="1" applyAlignment="1">
      <alignment horizontal="justify" vertical="center" wrapText="1"/>
    </xf>
    <xf numFmtId="14" fontId="41" fillId="0" borderId="14" xfId="0" applyNumberFormat="1" applyFont="1" applyBorder="1" applyAlignment="1">
      <alignment horizontal="center" vertical="center" wrapText="1"/>
    </xf>
    <xf numFmtId="0" fontId="41" fillId="0" borderId="14" xfId="0" applyFont="1" applyBorder="1" applyAlignment="1">
      <alignment horizontal="center" vertical="center" wrapText="1"/>
    </xf>
    <xf numFmtId="175" fontId="41" fillId="0" borderId="14" xfId="50" applyFont="1" applyBorder="1" applyAlignment="1">
      <alignment horizontal="center" vertical="center" wrapText="1"/>
    </xf>
    <xf numFmtId="175" fontId="41" fillId="0" borderId="14" xfId="50" applyFont="1" applyBorder="1" applyAlignment="1">
      <alignment vertical="center" wrapText="1"/>
    </xf>
    <xf numFmtId="0" fontId="41" fillId="0" borderId="13" xfId="0" applyFont="1" applyBorder="1" applyAlignment="1">
      <alignment vertical="center" wrapText="1"/>
    </xf>
    <xf numFmtId="0" fontId="41" fillId="0" borderId="0" xfId="0" applyFont="1" applyAlignment="1">
      <alignment vertical="center" wrapText="1"/>
    </xf>
    <xf numFmtId="0" fontId="41" fillId="0" borderId="19" xfId="0" applyFont="1" applyBorder="1" applyAlignment="1">
      <alignment vertical="center" wrapText="1"/>
    </xf>
    <xf numFmtId="0" fontId="41" fillId="0" borderId="20" xfId="0" applyFont="1" applyBorder="1" applyAlignment="1">
      <alignment horizontal="center" vertical="center" wrapText="1"/>
    </xf>
    <xf numFmtId="0" fontId="41" fillId="0" borderId="21" xfId="0" applyFont="1" applyBorder="1" applyAlignment="1">
      <alignment vertical="center" wrapText="1"/>
    </xf>
    <xf numFmtId="0" fontId="41" fillId="0" borderId="14" xfId="0" applyFont="1" applyBorder="1" applyAlignment="1">
      <alignment vertical="center" wrapText="1"/>
    </xf>
    <xf numFmtId="0" fontId="41" fillId="0" borderId="14" xfId="0" applyFont="1" applyBorder="1" applyAlignment="1">
      <alignment horizontal="left" vertical="center" wrapText="1"/>
    </xf>
    <xf numFmtId="0" fontId="31" fillId="0" borderId="14" xfId="46" applyBorder="1" applyAlignment="1">
      <alignment vertical="center" wrapText="1"/>
    </xf>
    <xf numFmtId="175" fontId="0" fillId="0" borderId="0" xfId="50" applyFont="1" applyAlignment="1">
      <alignment wrapText="1"/>
    </xf>
    <xf numFmtId="175" fontId="0" fillId="0" borderId="0" xfId="0" applyNumberFormat="1" applyAlignment="1">
      <alignment wrapText="1"/>
    </xf>
    <xf numFmtId="175" fontId="21" fillId="0" borderId="0" xfId="50" applyFont="1" applyAlignment="1">
      <alignment wrapText="1"/>
    </xf>
    <xf numFmtId="175" fontId="41" fillId="33" borderId="14" xfId="50" applyFont="1" applyFill="1" applyBorder="1" applyAlignment="1">
      <alignment horizontal="center" vertical="center" wrapText="1"/>
    </xf>
    <xf numFmtId="184" fontId="0" fillId="0" borderId="13" xfId="0" applyNumberFormat="1" applyBorder="1" applyAlignment="1">
      <alignment vertical="center" wrapText="1"/>
    </xf>
    <xf numFmtId="0" fontId="40" fillId="0" borderId="14" xfId="0" applyFont="1" applyBorder="1" applyAlignment="1">
      <alignment/>
    </xf>
    <xf numFmtId="175" fontId="40" fillId="0" borderId="14" xfId="0" applyNumberFormat="1" applyFont="1" applyBorder="1" applyAlignment="1">
      <alignment/>
    </xf>
    <xf numFmtId="175" fontId="41" fillId="0" borderId="14" xfId="50" applyFont="1" applyFill="1" applyBorder="1" applyAlignment="1">
      <alignment horizontal="center" vertical="center" wrapText="1"/>
    </xf>
    <xf numFmtId="175" fontId="41" fillId="0" borderId="14" xfId="0" applyNumberFormat="1" applyFont="1" applyBorder="1" applyAlignment="1">
      <alignment vertical="center" wrapText="1"/>
    </xf>
    <xf numFmtId="0" fontId="41" fillId="34" borderId="14" xfId="0" applyFont="1" applyFill="1" applyBorder="1" applyAlignment="1">
      <alignment horizontal="left" vertical="center" wrapText="1"/>
    </xf>
    <xf numFmtId="0" fontId="41" fillId="34" borderId="14" xfId="0" applyFont="1" applyFill="1" applyBorder="1" applyAlignment="1">
      <alignment horizontal="justify" vertical="center" wrapText="1"/>
    </xf>
    <xf numFmtId="14" fontId="0" fillId="34" borderId="14" xfId="0" applyNumberFormat="1" applyFill="1" applyBorder="1" applyAlignment="1">
      <alignment horizontal="center" vertical="center"/>
    </xf>
    <xf numFmtId="0" fontId="41" fillId="34" borderId="14" xfId="0" applyFont="1" applyFill="1" applyBorder="1" applyAlignment="1">
      <alignment horizontal="center" vertical="center" wrapText="1"/>
    </xf>
    <xf numFmtId="175" fontId="41" fillId="34" borderId="14" xfId="50" applyFont="1" applyFill="1" applyBorder="1" applyAlignment="1">
      <alignment horizontal="center" vertical="center" wrapText="1"/>
    </xf>
    <xf numFmtId="175" fontId="41" fillId="34" borderId="14" xfId="50" applyFont="1" applyFill="1" applyBorder="1" applyAlignment="1">
      <alignment vertical="center" wrapText="1"/>
    </xf>
    <xf numFmtId="0" fontId="41" fillId="34" borderId="14" xfId="0" applyFont="1" applyFill="1" applyBorder="1" applyAlignment="1">
      <alignment vertical="center" wrapText="1"/>
    </xf>
    <xf numFmtId="0" fontId="0" fillId="34" borderId="10" xfId="0" applyFill="1" applyBorder="1" applyAlignment="1">
      <alignment vertical="center" wrapText="1"/>
    </xf>
    <xf numFmtId="0" fontId="41" fillId="34" borderId="14" xfId="0" applyFont="1" applyFill="1" applyBorder="1" applyAlignment="1">
      <alignment horizontal="justify" vertical="center" wrapText="1"/>
    </xf>
    <xf numFmtId="14" fontId="0" fillId="34" borderId="14" xfId="0" applyNumberFormat="1" applyFill="1" applyBorder="1" applyAlignment="1">
      <alignment horizontal="center" vertical="center" wrapText="1"/>
    </xf>
    <xf numFmtId="0" fontId="0" fillId="34" borderId="14" xfId="0" applyFill="1" applyBorder="1" applyAlignment="1">
      <alignment horizontal="center" vertical="center" wrapText="1"/>
    </xf>
    <xf numFmtId="175" fontId="0" fillId="34" borderId="14" xfId="50" applyFont="1" applyFill="1" applyBorder="1" applyAlignment="1">
      <alignment horizontal="center" vertical="center" wrapText="1"/>
    </xf>
    <xf numFmtId="0" fontId="0" fillId="34" borderId="13" xfId="0" applyFill="1" applyBorder="1" applyAlignment="1">
      <alignment vertical="center" wrapText="1"/>
    </xf>
    <xf numFmtId="0" fontId="0" fillId="34" borderId="0" xfId="0" applyFill="1" applyAlignment="1">
      <alignment vertical="center" wrapText="1"/>
    </xf>
    <xf numFmtId="175" fontId="0" fillId="34" borderId="14" xfId="50" applyFont="1" applyFill="1" applyBorder="1" applyAlignment="1">
      <alignment vertical="center" wrapText="1"/>
    </xf>
    <xf numFmtId="14" fontId="41" fillId="34" borderId="14" xfId="0" applyNumberFormat="1" applyFont="1" applyFill="1" applyBorder="1" applyAlignment="1">
      <alignment horizontal="center" vertical="center" wrapText="1"/>
    </xf>
    <xf numFmtId="0" fontId="0" fillId="34" borderId="14" xfId="0" applyFill="1" applyBorder="1" applyAlignment="1">
      <alignment horizontal="left" vertical="center" wrapText="1"/>
    </xf>
    <xf numFmtId="0" fontId="0" fillId="34" borderId="14" xfId="0" applyFill="1" applyBorder="1" applyAlignment="1">
      <alignment vertical="center"/>
    </xf>
    <xf numFmtId="0" fontId="0" fillId="34" borderId="14" xfId="0" applyFill="1" applyBorder="1" applyAlignment="1">
      <alignment horizontal="center" vertical="center"/>
    </xf>
    <xf numFmtId="175" fontId="0" fillId="34" borderId="14" xfId="50" applyFont="1" applyFill="1" applyBorder="1" applyAlignment="1">
      <alignment vertical="center"/>
    </xf>
    <xf numFmtId="0" fontId="0" fillId="34" borderId="17" xfId="0" applyFill="1" applyBorder="1" applyAlignment="1">
      <alignment vertical="center" wrapText="1"/>
    </xf>
    <xf numFmtId="0" fontId="41" fillId="34" borderId="18" xfId="0" applyFont="1" applyFill="1" applyBorder="1" applyAlignment="1">
      <alignment horizontal="justify" vertical="center" wrapText="1"/>
    </xf>
    <xf numFmtId="14" fontId="0" fillId="34" borderId="18" xfId="0" applyNumberFormat="1" applyFill="1" applyBorder="1" applyAlignment="1">
      <alignment horizontal="center" vertical="center" wrapText="1"/>
    </xf>
    <xf numFmtId="0" fontId="0" fillId="34" borderId="18" xfId="0" applyFill="1" applyBorder="1" applyAlignment="1">
      <alignment horizontal="center" vertical="center" wrapText="1"/>
    </xf>
    <xf numFmtId="175" fontId="0" fillId="34" borderId="18" xfId="50" applyFont="1" applyFill="1" applyBorder="1" applyAlignment="1">
      <alignment horizontal="center" vertical="center" wrapText="1"/>
    </xf>
    <xf numFmtId="175" fontId="0" fillId="34" borderId="18" xfId="50" applyFont="1" applyFill="1" applyBorder="1" applyAlignment="1">
      <alignment vertical="center" wrapText="1"/>
    </xf>
    <xf numFmtId="0" fontId="0" fillId="34" borderId="22" xfId="0" applyFill="1" applyBorder="1" applyAlignment="1">
      <alignment vertical="center" wrapText="1"/>
    </xf>
    <xf numFmtId="0" fontId="23" fillId="23" borderId="14" xfId="39" applyBorder="1" applyAlignment="1">
      <alignment horizontal="center" vertical="center" wrapText="1"/>
    </xf>
    <xf numFmtId="0" fontId="0" fillId="0" borderId="23" xfId="0" applyBorder="1" applyAlignment="1">
      <alignment wrapText="1"/>
    </xf>
    <xf numFmtId="0" fontId="40" fillId="0" borderId="0" xfId="0" applyFont="1" applyAlignment="1">
      <alignment/>
    </xf>
    <xf numFmtId="184" fontId="0" fillId="0" borderId="12" xfId="0" applyNumberFormat="1" applyBorder="1" applyAlignment="1">
      <alignment wrapText="1"/>
    </xf>
    <xf numFmtId="0" fontId="42" fillId="0" borderId="14" xfId="0" applyFont="1" applyBorder="1" applyAlignment="1">
      <alignment wrapText="1"/>
    </xf>
    <xf numFmtId="0" fontId="0" fillId="0" borderId="0" xfId="0" applyAlignment="1">
      <alignment horizontal="center" wrapText="1"/>
    </xf>
    <xf numFmtId="184" fontId="0" fillId="0" borderId="12" xfId="0" applyNumberFormat="1" applyBorder="1" applyAlignment="1">
      <alignment vertical="center" wrapText="1"/>
    </xf>
    <xf numFmtId="0" fontId="0" fillId="0" borderId="24" xfId="0" applyBorder="1" applyAlignment="1">
      <alignment horizontal="left" wrapText="1"/>
    </xf>
    <xf numFmtId="0" fontId="0" fillId="0" borderId="25" xfId="0" applyBorder="1" applyAlignment="1">
      <alignment horizontal="left" wrapText="1"/>
    </xf>
    <xf numFmtId="0" fontId="0" fillId="0" borderId="26" xfId="0" applyFill="1" applyBorder="1" applyAlignment="1">
      <alignment horizontal="justify" vertical="center" wrapText="1"/>
    </xf>
    <xf numFmtId="0" fontId="0" fillId="0" borderId="27" xfId="0" applyFill="1" applyBorder="1" applyAlignment="1">
      <alignment horizontal="justify" vertical="center" wrapText="1"/>
    </xf>
    <xf numFmtId="0" fontId="0" fillId="0" borderId="25" xfId="0" applyFill="1" applyBorder="1" applyAlignment="1">
      <alignment horizontal="justify" vertical="center" wrapText="1"/>
    </xf>
    <xf numFmtId="0" fontId="0" fillId="0" borderId="28" xfId="0" applyFill="1" applyBorder="1" applyAlignment="1">
      <alignment horizontal="justify" vertical="center" wrapText="1"/>
    </xf>
    <xf numFmtId="0" fontId="0" fillId="0" borderId="0" xfId="0" applyFill="1" applyBorder="1" applyAlignment="1">
      <alignment horizontal="justify" vertical="center" wrapText="1"/>
    </xf>
    <xf numFmtId="0" fontId="0" fillId="0" borderId="29" xfId="0" applyFill="1" applyBorder="1" applyAlignment="1">
      <alignment horizontal="justify" vertical="center" wrapText="1"/>
    </xf>
    <xf numFmtId="0" fontId="0" fillId="0" borderId="30" xfId="0" applyFill="1" applyBorder="1" applyAlignment="1">
      <alignment horizontal="justify" vertical="center" wrapText="1"/>
    </xf>
    <xf numFmtId="0" fontId="0" fillId="0" borderId="31" xfId="0" applyFill="1" applyBorder="1" applyAlignment="1">
      <alignment horizontal="justify" vertical="center" wrapText="1"/>
    </xf>
    <xf numFmtId="0" fontId="0" fillId="0" borderId="32" xfId="0" applyFill="1" applyBorder="1" applyAlignment="1">
      <alignment horizontal="justify" vertical="center" wrapText="1"/>
    </xf>
    <xf numFmtId="0" fontId="40" fillId="0" borderId="33" xfId="0" applyFont="1" applyBorder="1" applyAlignment="1">
      <alignment horizontal="left" vertical="center" wrapText="1"/>
    </xf>
    <xf numFmtId="0" fontId="0" fillId="0" borderId="34" xfId="0" applyBorder="1" applyAlignment="1">
      <alignment horizontal="center" wrapText="1"/>
    </xf>
    <xf numFmtId="0" fontId="0" fillId="0" borderId="35" xfId="0" applyBorder="1" applyAlignment="1">
      <alignment horizontal="center" wrapText="1"/>
    </xf>
    <xf numFmtId="0" fontId="0" fillId="0" borderId="28" xfId="0" applyBorder="1" applyAlignment="1">
      <alignment horizontal="center" wrapText="1"/>
    </xf>
    <xf numFmtId="0" fontId="0" fillId="0" borderId="36" xfId="0" applyBorder="1" applyAlignment="1">
      <alignment horizontal="center" wrapText="1"/>
    </xf>
    <xf numFmtId="0" fontId="0" fillId="0" borderId="28" xfId="0" applyBorder="1" applyAlignment="1" quotePrefix="1">
      <alignment horizontal="center" wrapText="1"/>
    </xf>
    <xf numFmtId="0" fontId="0" fillId="0" borderId="36" xfId="0" applyBorder="1" applyAlignment="1" quotePrefix="1">
      <alignment horizontal="center" wrapText="1"/>
    </xf>
    <xf numFmtId="0" fontId="31" fillId="0" borderId="28" xfId="46" applyBorder="1" applyAlignment="1" quotePrefix="1">
      <alignment horizontal="center" wrapText="1"/>
    </xf>
    <xf numFmtId="0" fontId="31" fillId="0" borderId="36" xfId="46" applyBorder="1" applyAlignment="1" quotePrefix="1">
      <alignment horizontal="center" wrapText="1"/>
    </xf>
    <xf numFmtId="0" fontId="0" fillId="0" borderId="26" xfId="0" applyFill="1" applyBorder="1" applyAlignment="1">
      <alignment horizontal="justify" vertical="justify" wrapText="1"/>
    </xf>
    <xf numFmtId="0" fontId="0" fillId="0" borderId="27" xfId="0" applyFill="1" applyBorder="1" applyAlignment="1">
      <alignment horizontal="justify" vertical="justify" wrapText="1"/>
    </xf>
    <xf numFmtId="0" fontId="0" fillId="0" borderId="25" xfId="0" applyFill="1" applyBorder="1" applyAlignment="1">
      <alignment horizontal="justify" vertical="justify" wrapText="1"/>
    </xf>
    <xf numFmtId="0" fontId="0" fillId="0" borderId="28" xfId="0" applyFill="1" applyBorder="1" applyAlignment="1">
      <alignment horizontal="justify" vertical="justify" wrapText="1"/>
    </xf>
    <xf numFmtId="0" fontId="0" fillId="0" borderId="0" xfId="0" applyFill="1" applyBorder="1" applyAlignment="1">
      <alignment horizontal="justify" vertical="justify" wrapText="1"/>
    </xf>
    <xf numFmtId="0" fontId="0" fillId="0" borderId="29" xfId="0" applyFill="1" applyBorder="1" applyAlignment="1">
      <alignment horizontal="justify" vertical="justify" wrapText="1"/>
    </xf>
    <xf numFmtId="0" fontId="0" fillId="0" borderId="30" xfId="0" applyFill="1" applyBorder="1" applyAlignment="1">
      <alignment horizontal="justify" vertical="justify" wrapText="1"/>
    </xf>
    <xf numFmtId="0" fontId="0" fillId="0" borderId="31" xfId="0" applyFill="1" applyBorder="1" applyAlignment="1">
      <alignment horizontal="justify" vertical="justify" wrapText="1"/>
    </xf>
    <xf numFmtId="0" fontId="0" fillId="0" borderId="32" xfId="0" applyFill="1" applyBorder="1" applyAlignment="1">
      <alignment horizontal="justify" vertical="justify" wrapText="1"/>
    </xf>
    <xf numFmtId="0" fontId="0" fillId="0" borderId="37" xfId="0" applyBorder="1" applyAlignment="1">
      <alignment horizontal="left" wrapText="1"/>
    </xf>
    <xf numFmtId="0" fontId="0" fillId="0" borderId="38" xfId="0" applyBorder="1" applyAlignment="1">
      <alignment horizontal="left" wrapText="1"/>
    </xf>
    <xf numFmtId="0" fontId="0" fillId="0" borderId="28" xfId="0" applyBorder="1" applyAlignment="1">
      <alignment horizontal="justify" vertical="justify" wrapText="1"/>
    </xf>
    <xf numFmtId="0" fontId="0" fillId="0" borderId="36" xfId="0" applyBorder="1" applyAlignment="1">
      <alignment horizontal="justify" vertical="justify" wrapText="1"/>
    </xf>
    <xf numFmtId="0" fontId="0" fillId="0" borderId="39" xfId="0" applyBorder="1" applyAlignment="1">
      <alignment horizontal="justify" vertical="justify" wrapText="1"/>
    </xf>
    <xf numFmtId="0" fontId="0" fillId="0" borderId="40" xfId="0" applyBorder="1" applyAlignment="1">
      <alignment horizontal="justify" vertical="justify" wrapText="1"/>
    </xf>
    <xf numFmtId="0" fontId="0" fillId="0" borderId="30" xfId="0" applyBorder="1" applyAlignment="1">
      <alignment horizontal="center" vertical="center" wrapText="1"/>
    </xf>
    <xf numFmtId="0" fontId="0" fillId="0" borderId="41" xfId="0" applyBorder="1" applyAlignment="1">
      <alignment horizontal="center" vertical="center" wrapText="1"/>
    </xf>
    <xf numFmtId="0" fontId="43" fillId="0" borderId="39" xfId="0" applyFont="1" applyBorder="1" applyAlignment="1">
      <alignment horizontal="center" vertical="center" wrapText="1"/>
    </xf>
    <xf numFmtId="0" fontId="43" fillId="0" borderId="42" xfId="0" applyFont="1" applyBorder="1" applyAlignment="1">
      <alignment horizontal="center" vertical="center" wrapText="1"/>
    </xf>
    <xf numFmtId="0" fontId="0" fillId="0" borderId="39" xfId="0" applyBorder="1" applyAlignment="1">
      <alignment horizontal="justify" vertical="center" wrapText="1"/>
    </xf>
    <xf numFmtId="0" fontId="0" fillId="0" borderId="40" xfId="0" applyBorder="1" applyAlignment="1">
      <alignment horizontal="justify" vertical="center" wrapText="1"/>
    </xf>
    <xf numFmtId="0" fontId="0" fillId="0" borderId="24" xfId="0" applyBorder="1" applyAlignment="1">
      <alignment horizontal="left" vertical="center" wrapText="1"/>
    </xf>
    <xf numFmtId="0" fontId="0" fillId="0" borderId="25" xfId="0" applyBorder="1" applyAlignment="1">
      <alignment horizontal="left" vertical="center" wrapText="1"/>
    </xf>
    <xf numFmtId="0" fontId="0" fillId="0" borderId="37" xfId="0" applyBorder="1" applyAlignment="1">
      <alignment horizontal="left" vertical="center" wrapText="1"/>
    </xf>
    <xf numFmtId="0" fontId="0" fillId="0" borderId="38" xfId="0" applyBorder="1" applyAlignment="1">
      <alignment horizontal="left" vertical="center" wrapText="1"/>
    </xf>
    <xf numFmtId="0" fontId="0" fillId="0" borderId="0" xfId="0" applyAlignment="1">
      <alignment horizontal="center" wrapText="1"/>
    </xf>
    <xf numFmtId="0" fontId="40" fillId="0" borderId="43" xfId="0" applyFont="1" applyBorder="1" applyAlignment="1">
      <alignment horizontal="center" wrapText="1"/>
    </xf>
    <xf numFmtId="49" fontId="0" fillId="0" borderId="0" xfId="0" applyNumberFormat="1" applyAlignment="1">
      <alignment horizontal="center" wrapText="1"/>
    </xf>
    <xf numFmtId="0" fontId="23" fillId="23" borderId="31" xfId="39" applyBorder="1" applyAlignment="1">
      <alignment horizontal="center" vertical="center" wrapText="1"/>
    </xf>
    <xf numFmtId="0" fontId="23" fillId="23" borderId="41" xfId="39" applyBorder="1" applyAlignment="1">
      <alignment horizontal="center" vertical="center" wrapText="1"/>
    </xf>
    <xf numFmtId="0" fontId="0" fillId="0" borderId="28" xfId="0" applyBorder="1" applyAlignment="1">
      <alignment horizontal="justify" vertical="top" wrapText="1"/>
    </xf>
    <xf numFmtId="0" fontId="0" fillId="0" borderId="36" xfId="0" applyBorder="1" applyAlignment="1">
      <alignment horizontal="justify" vertical="top" wrapText="1"/>
    </xf>
    <xf numFmtId="0" fontId="40" fillId="0" borderId="0" xfId="0" applyFont="1" applyBorder="1" applyAlignment="1">
      <alignment horizontal="left" vertical="center" wrapText="1"/>
    </xf>
    <xf numFmtId="0" fontId="23" fillId="23" borderId="39" xfId="39" applyBorder="1" applyAlignment="1">
      <alignment horizontal="center" vertical="center" wrapText="1"/>
    </xf>
    <xf numFmtId="0" fontId="23" fillId="23" borderId="23" xfId="39" applyBorder="1" applyAlignment="1">
      <alignment horizontal="center" vertical="center" wrapText="1"/>
    </xf>
    <xf numFmtId="0" fontId="23" fillId="23" borderId="42" xfId="39"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mailto:ivan.cono@cundinamarca.gov.co" TargetMode="External" /><Relationship Id="rId2" Type="http://schemas.openxmlformats.org/officeDocument/2006/relationships/hyperlink" Target="mailto:ivan.cono@cundinamarca.gov.co" TargetMode="External" /><Relationship Id="rId3" Type="http://schemas.openxmlformats.org/officeDocument/2006/relationships/hyperlink" Target="mailto:ivan.cono@cundinamarca.gov.co" TargetMode="External" /><Relationship Id="rId4" Type="http://schemas.openxmlformats.org/officeDocument/2006/relationships/hyperlink" Target="mailto:ivan.cono@cundinamarca.gov.co" TargetMode="External" /><Relationship Id="rId5" Type="http://schemas.openxmlformats.org/officeDocument/2006/relationships/hyperlink" Target="mailto:ivan.cono@cundinamarca.gov.co" TargetMode="External" /><Relationship Id="rId6" Type="http://schemas.openxmlformats.org/officeDocument/2006/relationships/hyperlink" Target="mailto:ivan.cono@cundinamarca.gov.co" TargetMode="External" /><Relationship Id="rId7" Type="http://schemas.openxmlformats.org/officeDocument/2006/relationships/hyperlink" Target="mailto:ivan.cono@cundinamarca.gov.co" TargetMode="External" /><Relationship Id="rId8" Type="http://schemas.openxmlformats.org/officeDocument/2006/relationships/hyperlink" Target="mailto:ivan.cono@cundinamarca.gov.co" TargetMode="External" /><Relationship Id="rId9" Type="http://schemas.openxmlformats.org/officeDocument/2006/relationships/hyperlink" Target="mailto:ivan.cono@cundinamarca.gov.co" TargetMode="External" /><Relationship Id="rId10" Type="http://schemas.openxmlformats.org/officeDocument/2006/relationships/hyperlink" Target="mailto:ivan.cono@cundinamarca.gov.co" TargetMode="External" /><Relationship Id="rId11" Type="http://schemas.openxmlformats.org/officeDocument/2006/relationships/hyperlink" Target="mailto:ivan.cono@cundinamarca.gov.co" TargetMode="External" /></Relationships>
</file>

<file path=xl/worksheets/sheet1.xml><?xml version="1.0" encoding="utf-8"?>
<worksheet xmlns="http://schemas.openxmlformats.org/spreadsheetml/2006/main" xmlns:r="http://schemas.openxmlformats.org/officeDocument/2006/relationships">
  <dimension ref="A1:Q48"/>
  <sheetViews>
    <sheetView zoomScale="80" zoomScaleNormal="80" zoomScalePageLayoutView="80" workbookViewId="0" topLeftCell="A37">
      <selection activeCell="C40" sqref="C40"/>
    </sheetView>
  </sheetViews>
  <sheetFormatPr defaultColWidth="11.421875" defaultRowHeight="15"/>
  <cols>
    <col min="1" max="1" width="22.421875" style="1" customWidth="1"/>
    <col min="2" max="2" width="66.421875" style="1" customWidth="1"/>
    <col min="3" max="3" width="18.421875" style="1" bestFit="1" customWidth="1"/>
    <col min="4" max="4" width="15.140625" style="1" customWidth="1"/>
    <col min="5" max="5" width="17.421875" style="1" customWidth="1"/>
    <col min="6" max="6" width="10.8515625" style="1" customWidth="1"/>
    <col min="7" max="7" width="17.140625" style="1" bestFit="1" customWidth="1"/>
    <col min="8" max="8" width="19.421875" style="1" bestFit="1" customWidth="1"/>
    <col min="9" max="9" width="16.140625" style="1" bestFit="1" customWidth="1"/>
    <col min="10" max="10" width="16.7109375" style="1" customWidth="1"/>
    <col min="11" max="11" width="47.140625" style="1" customWidth="1"/>
    <col min="12" max="12" width="14.00390625" style="1" customWidth="1"/>
    <col min="13" max="13" width="42.421875" style="1" customWidth="1"/>
    <col min="14" max="16384" width="10.8515625" style="1" customWidth="1"/>
  </cols>
  <sheetData>
    <row r="1" ht="15">
      <c r="A1" s="5" t="s">
        <v>19</v>
      </c>
    </row>
    <row r="2" ht="15">
      <c r="A2" s="5"/>
    </row>
    <row r="3" ht="15.75" thickBot="1">
      <c r="A3" s="5" t="s">
        <v>0</v>
      </c>
    </row>
    <row r="4" spans="1:8" ht="15.75">
      <c r="A4" s="3" t="s">
        <v>1</v>
      </c>
      <c r="B4" s="90" t="s">
        <v>43</v>
      </c>
      <c r="C4" s="91"/>
      <c r="E4" s="98" t="s">
        <v>24</v>
      </c>
      <c r="F4" s="99"/>
      <c r="G4" s="99"/>
      <c r="H4" s="100"/>
    </row>
    <row r="5" spans="1:8" ht="15.75">
      <c r="A5" s="2" t="s">
        <v>2</v>
      </c>
      <c r="B5" s="92" t="s">
        <v>48</v>
      </c>
      <c r="C5" s="93"/>
      <c r="E5" s="101"/>
      <c r="F5" s="102"/>
      <c r="G5" s="102"/>
      <c r="H5" s="103"/>
    </row>
    <row r="6" spans="1:8" ht="15.75">
      <c r="A6" s="2" t="s">
        <v>3</v>
      </c>
      <c r="B6" s="94">
        <v>9262008</v>
      </c>
      <c r="C6" s="95"/>
      <c r="E6" s="101"/>
      <c r="F6" s="102"/>
      <c r="G6" s="102"/>
      <c r="H6" s="103"/>
    </row>
    <row r="7" spans="1:8" ht="15.75">
      <c r="A7" s="2" t="s">
        <v>15</v>
      </c>
      <c r="B7" s="96" t="s">
        <v>44</v>
      </c>
      <c r="C7" s="97"/>
      <c r="E7" s="101"/>
      <c r="F7" s="102"/>
      <c r="G7" s="102"/>
      <c r="H7" s="103"/>
    </row>
    <row r="8" spans="1:8" ht="60" customHeight="1">
      <c r="A8" s="7" t="s">
        <v>18</v>
      </c>
      <c r="B8" s="109" t="s">
        <v>45</v>
      </c>
      <c r="C8" s="110"/>
      <c r="E8" s="104"/>
      <c r="F8" s="105"/>
      <c r="G8" s="105"/>
      <c r="H8" s="106"/>
    </row>
    <row r="9" spans="1:8" ht="59.25" customHeight="1">
      <c r="A9" s="7" t="s">
        <v>4</v>
      </c>
      <c r="B9" s="111" t="s">
        <v>49</v>
      </c>
      <c r="C9" s="112"/>
      <c r="E9" s="80" t="s">
        <v>23</v>
      </c>
      <c r="F9" s="81"/>
      <c r="G9" s="81"/>
      <c r="H9" s="82"/>
    </row>
    <row r="10" spans="1:8" ht="30" customHeight="1">
      <c r="A10" s="2" t="s">
        <v>5</v>
      </c>
      <c r="B10" s="113" t="s">
        <v>46</v>
      </c>
      <c r="C10" s="114"/>
      <c r="E10" s="83"/>
      <c r="F10" s="84"/>
      <c r="G10" s="84"/>
      <c r="H10" s="85"/>
    </row>
    <row r="11" spans="1:8" ht="15">
      <c r="A11" s="78" t="s">
        <v>20</v>
      </c>
      <c r="B11" s="79"/>
      <c r="C11" s="6">
        <v>150184594613.83316</v>
      </c>
      <c r="D11" s="37">
        <v>181357</v>
      </c>
      <c r="E11" s="83"/>
      <c r="F11" s="84"/>
      <c r="G11" s="84"/>
      <c r="H11" s="85"/>
    </row>
    <row r="12" spans="1:8" ht="15">
      <c r="A12" s="78" t="s">
        <v>21</v>
      </c>
      <c r="B12" s="79"/>
      <c r="C12" s="6">
        <f>D12*450</f>
        <v>372652200</v>
      </c>
      <c r="D12" s="37">
        <v>828116</v>
      </c>
      <c r="E12" s="83"/>
      <c r="F12" s="84"/>
      <c r="G12" s="84"/>
      <c r="H12" s="85"/>
    </row>
    <row r="13" spans="1:8" ht="15">
      <c r="A13" s="78" t="s">
        <v>22</v>
      </c>
      <c r="B13" s="79"/>
      <c r="C13" s="6">
        <f>C12*0.1</f>
        <v>37265220</v>
      </c>
      <c r="D13" s="37"/>
      <c r="E13" s="86"/>
      <c r="F13" s="87"/>
      <c r="G13" s="87"/>
      <c r="H13" s="88"/>
    </row>
    <row r="14" spans="1:4" ht="15.75" thickBot="1">
      <c r="A14" s="107" t="s">
        <v>17</v>
      </c>
      <c r="B14" s="108"/>
      <c r="C14" s="4">
        <v>43475</v>
      </c>
      <c r="D14" s="37"/>
    </row>
    <row r="15" spans="1:3" ht="15">
      <c r="A15" s="16"/>
      <c r="B15" s="16"/>
      <c r="C15" s="15"/>
    </row>
    <row r="16" spans="1:3" ht="15.75" thickBot="1">
      <c r="A16" s="89" t="s">
        <v>14</v>
      </c>
      <c r="B16" s="89"/>
      <c r="C16" s="89"/>
    </row>
    <row r="17" spans="1:11" ht="75" customHeight="1">
      <c r="A17" s="17" t="s">
        <v>25</v>
      </c>
      <c r="B17" s="18" t="s">
        <v>6</v>
      </c>
      <c r="C17" s="18" t="s">
        <v>16</v>
      </c>
      <c r="D17" s="12" t="s">
        <v>7</v>
      </c>
      <c r="E17" s="12" t="s">
        <v>8</v>
      </c>
      <c r="F17" s="12" t="s">
        <v>9</v>
      </c>
      <c r="G17" s="12" t="s">
        <v>47</v>
      </c>
      <c r="H17" s="12" t="s">
        <v>10</v>
      </c>
      <c r="I17" s="12" t="s">
        <v>11</v>
      </c>
      <c r="J17" s="12" t="s">
        <v>12</v>
      </c>
      <c r="K17" s="13" t="s">
        <v>13</v>
      </c>
    </row>
    <row r="18" spans="1:17" ht="15.75">
      <c r="A18" s="7" t="s">
        <v>26</v>
      </c>
      <c r="B18" s="20" t="s">
        <v>53</v>
      </c>
      <c r="C18" s="19">
        <v>43467</v>
      </c>
      <c r="D18" s="10" t="s">
        <v>50</v>
      </c>
      <c r="E18" s="10" t="s">
        <v>51</v>
      </c>
      <c r="F18" s="10">
        <v>1</v>
      </c>
      <c r="G18" s="14">
        <v>360493344.552</v>
      </c>
      <c r="H18" s="14">
        <f>G18</f>
        <v>360493344.552</v>
      </c>
      <c r="I18" s="11"/>
      <c r="J18" s="11"/>
      <c r="K18" s="8"/>
      <c r="L18" s="9"/>
      <c r="M18" s="9"/>
      <c r="N18" s="9"/>
      <c r="O18" s="9"/>
      <c r="P18" s="9"/>
      <c r="Q18" s="9"/>
    </row>
    <row r="19" spans="1:17" ht="82.5" customHeight="1">
      <c r="A19" s="21" t="s">
        <v>31</v>
      </c>
      <c r="B19" s="22" t="s">
        <v>52</v>
      </c>
      <c r="C19" s="23">
        <v>43467</v>
      </c>
      <c r="D19" s="24" t="s">
        <v>54</v>
      </c>
      <c r="E19" s="24" t="s">
        <v>51</v>
      </c>
      <c r="F19" s="24">
        <v>1</v>
      </c>
      <c r="G19" s="25">
        <v>71184000</v>
      </c>
      <c r="H19" s="25">
        <f>G19</f>
        <v>71184000</v>
      </c>
      <c r="I19" s="26">
        <v>0</v>
      </c>
      <c r="J19" s="26">
        <v>0</v>
      </c>
      <c r="K19" s="27">
        <v>0</v>
      </c>
      <c r="L19" s="28">
        <v>0</v>
      </c>
      <c r="M19" s="28"/>
      <c r="N19" s="28" t="s">
        <v>28</v>
      </c>
      <c r="O19" s="28" t="s">
        <v>29</v>
      </c>
      <c r="P19" s="28">
        <v>7491963</v>
      </c>
      <c r="Q19" s="28" t="s">
        <v>30</v>
      </c>
    </row>
    <row r="20" spans="1:17" ht="97.5" customHeight="1">
      <c r="A20" s="21" t="s">
        <v>31</v>
      </c>
      <c r="B20" s="22" t="s">
        <v>55</v>
      </c>
      <c r="C20" s="23">
        <v>43467</v>
      </c>
      <c r="D20" s="24" t="s">
        <v>54</v>
      </c>
      <c r="E20" s="24" t="s">
        <v>51</v>
      </c>
      <c r="F20" s="24">
        <v>1</v>
      </c>
      <c r="G20" s="25">
        <v>135983680</v>
      </c>
      <c r="H20" s="25">
        <f aca="true" t="shared" si="0" ref="H20:H45">G20</f>
        <v>135983680</v>
      </c>
      <c r="I20" s="26">
        <v>0</v>
      </c>
      <c r="J20" s="26">
        <v>0</v>
      </c>
      <c r="K20" s="27">
        <v>0</v>
      </c>
      <c r="L20" s="28">
        <v>0</v>
      </c>
      <c r="M20" s="28"/>
      <c r="N20" s="28" t="s">
        <v>28</v>
      </c>
      <c r="O20" s="28" t="s">
        <v>29</v>
      </c>
      <c r="P20" s="28">
        <v>7491963</v>
      </c>
      <c r="Q20" s="28" t="s">
        <v>30</v>
      </c>
    </row>
    <row r="21" spans="1:17" ht="75" customHeight="1">
      <c r="A21" s="21" t="s">
        <v>31</v>
      </c>
      <c r="B21" s="22" t="s">
        <v>56</v>
      </c>
      <c r="C21" s="23">
        <v>43467</v>
      </c>
      <c r="D21" s="24" t="s">
        <v>54</v>
      </c>
      <c r="E21" s="24" t="s">
        <v>51</v>
      </c>
      <c r="F21" s="24">
        <v>1</v>
      </c>
      <c r="G21" s="25">
        <v>147341040</v>
      </c>
      <c r="H21" s="25">
        <f t="shared" si="0"/>
        <v>147341040</v>
      </c>
      <c r="I21" s="26">
        <v>0</v>
      </c>
      <c r="J21" s="26">
        <v>0</v>
      </c>
      <c r="K21" s="27">
        <v>0</v>
      </c>
      <c r="L21" s="28">
        <v>0</v>
      </c>
      <c r="M21" s="28"/>
      <c r="N21" s="28" t="s">
        <v>28</v>
      </c>
      <c r="O21" s="28" t="s">
        <v>29</v>
      </c>
      <c r="P21" s="28">
        <v>7491963</v>
      </c>
      <c r="Q21" s="28" t="s">
        <v>30</v>
      </c>
    </row>
    <row r="22" spans="1:17" ht="60">
      <c r="A22" s="21" t="s">
        <v>31</v>
      </c>
      <c r="B22" s="22" t="s">
        <v>57</v>
      </c>
      <c r="C22" s="23">
        <v>43467</v>
      </c>
      <c r="D22" s="24" t="s">
        <v>54</v>
      </c>
      <c r="E22" s="24" t="s">
        <v>51</v>
      </c>
      <c r="F22" s="24">
        <v>1</v>
      </c>
      <c r="G22" s="25">
        <v>98141680</v>
      </c>
      <c r="H22" s="25">
        <f t="shared" si="0"/>
        <v>98141680</v>
      </c>
      <c r="I22" s="26">
        <v>0</v>
      </c>
      <c r="J22" s="26">
        <v>0</v>
      </c>
      <c r="K22" s="27">
        <v>0</v>
      </c>
      <c r="L22" s="28">
        <v>0</v>
      </c>
      <c r="M22" s="28"/>
      <c r="N22" s="28" t="s">
        <v>28</v>
      </c>
      <c r="O22" s="28" t="s">
        <v>29</v>
      </c>
      <c r="P22" s="28">
        <v>7491963</v>
      </c>
      <c r="Q22" s="28" t="s">
        <v>30</v>
      </c>
    </row>
    <row r="23" spans="1:17" ht="90">
      <c r="A23" s="21" t="s">
        <v>31</v>
      </c>
      <c r="B23" s="22" t="s">
        <v>58</v>
      </c>
      <c r="C23" s="23">
        <v>43467</v>
      </c>
      <c r="D23" s="24" t="s">
        <v>54</v>
      </c>
      <c r="E23" s="24" t="s">
        <v>51</v>
      </c>
      <c r="F23" s="24">
        <v>1</v>
      </c>
      <c r="G23" s="25">
        <v>64400000</v>
      </c>
      <c r="H23" s="25">
        <f t="shared" si="0"/>
        <v>64400000</v>
      </c>
      <c r="I23" s="26">
        <v>0</v>
      </c>
      <c r="J23" s="26">
        <v>0</v>
      </c>
      <c r="K23" s="27">
        <v>0</v>
      </c>
      <c r="L23" s="28">
        <v>0</v>
      </c>
      <c r="M23" s="28"/>
      <c r="N23" s="28" t="s">
        <v>28</v>
      </c>
      <c r="O23" s="28" t="s">
        <v>29</v>
      </c>
      <c r="P23" s="28">
        <v>7491963</v>
      </c>
      <c r="Q23" s="28" t="s">
        <v>30</v>
      </c>
    </row>
    <row r="24" spans="1:17" ht="60">
      <c r="A24" s="21" t="s">
        <v>31</v>
      </c>
      <c r="B24" s="22" t="s">
        <v>59</v>
      </c>
      <c r="C24" s="23">
        <v>43467</v>
      </c>
      <c r="D24" s="24" t="s">
        <v>54</v>
      </c>
      <c r="E24" s="24" t="s">
        <v>51</v>
      </c>
      <c r="F24" s="24">
        <v>1</v>
      </c>
      <c r="G24" s="25">
        <v>84708960</v>
      </c>
      <c r="H24" s="25">
        <f t="shared" si="0"/>
        <v>84708960</v>
      </c>
      <c r="I24" s="26">
        <v>0</v>
      </c>
      <c r="J24" s="26">
        <v>0</v>
      </c>
      <c r="K24" s="27">
        <v>0</v>
      </c>
      <c r="L24" s="28">
        <v>0</v>
      </c>
      <c r="M24" s="28"/>
      <c r="N24" s="28" t="s">
        <v>28</v>
      </c>
      <c r="O24" s="28" t="s">
        <v>29</v>
      </c>
      <c r="P24" s="28">
        <v>7491963</v>
      </c>
      <c r="Q24" s="28" t="s">
        <v>30</v>
      </c>
    </row>
    <row r="25" spans="1:17" ht="60">
      <c r="A25" s="21" t="s">
        <v>31</v>
      </c>
      <c r="B25" s="22" t="s">
        <v>60</v>
      </c>
      <c r="C25" s="23">
        <v>43467</v>
      </c>
      <c r="D25" s="24" t="s">
        <v>54</v>
      </c>
      <c r="E25" s="24" t="s">
        <v>51</v>
      </c>
      <c r="F25" s="24">
        <v>1</v>
      </c>
      <c r="G25" s="25">
        <v>84708960</v>
      </c>
      <c r="H25" s="25">
        <f t="shared" si="0"/>
        <v>84708960</v>
      </c>
      <c r="I25" s="26">
        <v>0</v>
      </c>
      <c r="J25" s="26">
        <v>0</v>
      </c>
      <c r="K25" s="27">
        <v>0</v>
      </c>
      <c r="L25" s="28">
        <v>0</v>
      </c>
      <c r="M25" s="28"/>
      <c r="N25" s="28" t="s">
        <v>28</v>
      </c>
      <c r="O25" s="28" t="s">
        <v>29</v>
      </c>
      <c r="P25" s="28">
        <v>7491963</v>
      </c>
      <c r="Q25" s="28" t="s">
        <v>30</v>
      </c>
    </row>
    <row r="26" spans="1:17" ht="90">
      <c r="A26" s="29" t="s">
        <v>31</v>
      </c>
      <c r="B26" s="22" t="s">
        <v>61</v>
      </c>
      <c r="C26" s="23">
        <v>43467</v>
      </c>
      <c r="D26" s="24" t="s">
        <v>54</v>
      </c>
      <c r="E26" s="24" t="s">
        <v>51</v>
      </c>
      <c r="F26" s="30">
        <v>1</v>
      </c>
      <c r="G26" s="25">
        <v>71184000</v>
      </c>
      <c r="H26" s="25">
        <f t="shared" si="0"/>
        <v>71184000</v>
      </c>
      <c r="I26" s="26">
        <v>0</v>
      </c>
      <c r="J26" s="26">
        <v>0</v>
      </c>
      <c r="K26" s="31">
        <v>0</v>
      </c>
      <c r="L26" s="28">
        <v>0</v>
      </c>
      <c r="M26" s="28"/>
      <c r="N26" s="28" t="s">
        <v>28</v>
      </c>
      <c r="O26" s="28" t="s">
        <v>29</v>
      </c>
      <c r="P26" s="28">
        <v>7491963</v>
      </c>
      <c r="Q26" s="28" t="s">
        <v>30</v>
      </c>
    </row>
    <row r="27" spans="1:17" ht="120">
      <c r="A27" s="29" t="s">
        <v>31</v>
      </c>
      <c r="B27" s="22" t="s">
        <v>62</v>
      </c>
      <c r="C27" s="23">
        <v>43467</v>
      </c>
      <c r="D27" s="24" t="s">
        <v>54</v>
      </c>
      <c r="E27" s="24" t="s">
        <v>51</v>
      </c>
      <c r="F27" s="24">
        <v>1</v>
      </c>
      <c r="G27" s="25">
        <v>147341040</v>
      </c>
      <c r="H27" s="25">
        <f t="shared" si="0"/>
        <v>147341040</v>
      </c>
      <c r="I27" s="26"/>
      <c r="J27" s="26"/>
      <c r="K27" s="32"/>
      <c r="L27" s="32"/>
      <c r="M27" s="32"/>
      <c r="N27" s="32"/>
      <c r="O27" s="32"/>
      <c r="P27" s="32"/>
      <c r="Q27" s="32"/>
    </row>
    <row r="28" spans="1:17" ht="75">
      <c r="A28" s="29" t="s">
        <v>31</v>
      </c>
      <c r="B28" s="22" t="s">
        <v>63</v>
      </c>
      <c r="C28" s="23">
        <v>43467</v>
      </c>
      <c r="D28" s="24" t="s">
        <v>54</v>
      </c>
      <c r="E28" s="24" t="s">
        <v>51</v>
      </c>
      <c r="F28" s="24">
        <v>1</v>
      </c>
      <c r="G28" s="25">
        <v>71184000</v>
      </c>
      <c r="H28" s="25">
        <f t="shared" si="0"/>
        <v>71184000</v>
      </c>
      <c r="I28" s="26"/>
      <c r="J28" s="26"/>
      <c r="K28" s="32"/>
      <c r="L28" s="32"/>
      <c r="M28" s="32"/>
      <c r="N28" s="32"/>
      <c r="O28" s="32"/>
      <c r="P28" s="32"/>
      <c r="Q28" s="32"/>
    </row>
    <row r="29" spans="1:17" ht="51" customHeight="1">
      <c r="A29" s="32" t="s">
        <v>31</v>
      </c>
      <c r="B29" s="22" t="s">
        <v>74</v>
      </c>
      <c r="C29" s="23">
        <v>43467</v>
      </c>
      <c r="D29" s="24" t="s">
        <v>54</v>
      </c>
      <c r="E29" s="24" t="s">
        <v>51</v>
      </c>
      <c r="F29" s="24">
        <v>1</v>
      </c>
      <c r="G29" s="25">
        <v>64400000</v>
      </c>
      <c r="H29" s="25">
        <f>G29</f>
        <v>64400000</v>
      </c>
      <c r="I29" s="26">
        <v>0</v>
      </c>
      <c r="J29" s="26">
        <v>0</v>
      </c>
      <c r="K29" s="32">
        <v>0</v>
      </c>
      <c r="L29" s="32">
        <v>0</v>
      </c>
      <c r="M29" s="32"/>
      <c r="N29" s="32" t="s">
        <v>28</v>
      </c>
      <c r="O29" s="32" t="s">
        <v>29</v>
      </c>
      <c r="P29" s="32">
        <v>7491963</v>
      </c>
      <c r="Q29" s="32" t="s">
        <v>30</v>
      </c>
    </row>
    <row r="30" spans="1:17" ht="69" customHeight="1">
      <c r="A30" s="32" t="s">
        <v>31</v>
      </c>
      <c r="B30" s="22" t="s">
        <v>64</v>
      </c>
      <c r="C30" s="23">
        <v>43467</v>
      </c>
      <c r="D30" s="24" t="s">
        <v>54</v>
      </c>
      <c r="E30" s="24" t="s">
        <v>51</v>
      </c>
      <c r="F30" s="24">
        <v>1</v>
      </c>
      <c r="G30" s="25">
        <v>98141680</v>
      </c>
      <c r="H30" s="25">
        <f t="shared" si="0"/>
        <v>98141680</v>
      </c>
      <c r="I30" s="26">
        <v>0</v>
      </c>
      <c r="J30" s="26">
        <v>0</v>
      </c>
      <c r="K30" s="32">
        <v>0</v>
      </c>
      <c r="L30" s="32">
        <v>0</v>
      </c>
      <c r="M30" s="32"/>
      <c r="N30" s="32" t="s">
        <v>28</v>
      </c>
      <c r="O30" s="32" t="s">
        <v>29</v>
      </c>
      <c r="P30" s="32">
        <v>7491963</v>
      </c>
      <c r="Q30" s="32" t="s">
        <v>30</v>
      </c>
    </row>
    <row r="31" spans="1:17" ht="78" customHeight="1">
      <c r="A31" s="32" t="s">
        <v>31</v>
      </c>
      <c r="B31" s="22" t="s">
        <v>66</v>
      </c>
      <c r="C31" s="23">
        <v>43467</v>
      </c>
      <c r="D31" s="24" t="s">
        <v>54</v>
      </c>
      <c r="E31" s="24" t="s">
        <v>51</v>
      </c>
      <c r="F31" s="24">
        <v>1</v>
      </c>
      <c r="G31" s="25">
        <v>71184000</v>
      </c>
      <c r="H31" s="25">
        <f t="shared" si="0"/>
        <v>71184000</v>
      </c>
      <c r="I31" s="26">
        <v>0</v>
      </c>
      <c r="J31" s="26">
        <v>0</v>
      </c>
      <c r="K31" s="32">
        <v>0</v>
      </c>
      <c r="L31" s="32">
        <v>0</v>
      </c>
      <c r="M31" s="32"/>
      <c r="N31" s="32" t="s">
        <v>28</v>
      </c>
      <c r="O31" s="32" t="s">
        <v>29</v>
      </c>
      <c r="P31" s="32">
        <v>7491963</v>
      </c>
      <c r="Q31" s="32" t="s">
        <v>30</v>
      </c>
    </row>
    <row r="32" spans="1:17" ht="60">
      <c r="A32" s="32" t="s">
        <v>31</v>
      </c>
      <c r="B32" s="22" t="s">
        <v>65</v>
      </c>
      <c r="C32" s="23">
        <v>43467</v>
      </c>
      <c r="D32" s="24" t="s">
        <v>54</v>
      </c>
      <c r="E32" s="24" t="s">
        <v>51</v>
      </c>
      <c r="F32" s="24">
        <v>1</v>
      </c>
      <c r="G32" s="38">
        <v>20633024</v>
      </c>
      <c r="H32" s="38">
        <f t="shared" si="0"/>
        <v>20633024</v>
      </c>
      <c r="I32" s="26">
        <v>0</v>
      </c>
      <c r="J32" s="26">
        <v>0</v>
      </c>
      <c r="K32" s="32">
        <v>0</v>
      </c>
      <c r="L32" s="32">
        <v>0</v>
      </c>
      <c r="M32" s="32"/>
      <c r="N32" s="32" t="s">
        <v>28</v>
      </c>
      <c r="O32" s="32" t="s">
        <v>29</v>
      </c>
      <c r="P32" s="32">
        <v>7491963</v>
      </c>
      <c r="Q32" s="32" t="s">
        <v>30</v>
      </c>
    </row>
    <row r="33" spans="1:17" ht="75">
      <c r="A33" s="32" t="s">
        <v>31</v>
      </c>
      <c r="B33" s="22" t="s">
        <v>67</v>
      </c>
      <c r="C33" s="23">
        <v>43467</v>
      </c>
      <c r="D33" s="24" t="s">
        <v>54</v>
      </c>
      <c r="E33" s="24" t="s">
        <v>51</v>
      </c>
      <c r="F33" s="24">
        <v>1</v>
      </c>
      <c r="G33" s="25">
        <v>71184000</v>
      </c>
      <c r="H33" s="25">
        <f t="shared" si="0"/>
        <v>71184000</v>
      </c>
      <c r="I33" s="26">
        <v>0</v>
      </c>
      <c r="J33" s="26">
        <v>0</v>
      </c>
      <c r="K33" s="32">
        <v>0</v>
      </c>
      <c r="L33" s="32">
        <v>0</v>
      </c>
      <c r="M33" s="32"/>
      <c r="N33" s="32" t="s">
        <v>28</v>
      </c>
      <c r="O33" s="32" t="s">
        <v>29</v>
      </c>
      <c r="P33" s="32">
        <v>7491963</v>
      </c>
      <c r="Q33" s="32" t="s">
        <v>30</v>
      </c>
    </row>
    <row r="34" spans="1:17" ht="90">
      <c r="A34" s="32" t="s">
        <v>31</v>
      </c>
      <c r="B34" s="22" t="s">
        <v>68</v>
      </c>
      <c r="C34" s="23">
        <v>43467</v>
      </c>
      <c r="D34" s="24" t="s">
        <v>54</v>
      </c>
      <c r="E34" s="24" t="s">
        <v>51</v>
      </c>
      <c r="F34" s="24">
        <v>1</v>
      </c>
      <c r="G34" s="25">
        <v>11312000</v>
      </c>
      <c r="H34" s="25">
        <f t="shared" si="0"/>
        <v>11312000</v>
      </c>
      <c r="I34" s="26">
        <v>0</v>
      </c>
      <c r="J34" s="26">
        <v>0</v>
      </c>
      <c r="K34" s="32">
        <v>0</v>
      </c>
      <c r="L34" s="32">
        <v>0</v>
      </c>
      <c r="M34" s="32"/>
      <c r="N34" s="32" t="s">
        <v>28</v>
      </c>
      <c r="O34" s="32" t="s">
        <v>29</v>
      </c>
      <c r="P34" s="32">
        <v>7491963</v>
      </c>
      <c r="Q34" s="32" t="s">
        <v>30</v>
      </c>
    </row>
    <row r="35" spans="1:17" ht="105">
      <c r="A35" s="32" t="s">
        <v>31</v>
      </c>
      <c r="B35" s="22" t="s">
        <v>69</v>
      </c>
      <c r="C35" s="23">
        <v>43467</v>
      </c>
      <c r="D35" s="24" t="s">
        <v>54</v>
      </c>
      <c r="E35" s="24" t="s">
        <v>51</v>
      </c>
      <c r="F35" s="24">
        <v>1</v>
      </c>
      <c r="G35" s="25">
        <v>71184000</v>
      </c>
      <c r="H35" s="25">
        <f t="shared" si="0"/>
        <v>71184000</v>
      </c>
      <c r="I35" s="26">
        <v>0</v>
      </c>
      <c r="J35" s="26">
        <v>0</v>
      </c>
      <c r="K35" s="32">
        <v>0</v>
      </c>
      <c r="L35" s="32">
        <v>0</v>
      </c>
      <c r="M35" s="32"/>
      <c r="N35" s="32" t="s">
        <v>28</v>
      </c>
      <c r="O35" s="32" t="s">
        <v>29</v>
      </c>
      <c r="P35" s="32">
        <v>7491963</v>
      </c>
      <c r="Q35" s="32" t="s">
        <v>30</v>
      </c>
    </row>
    <row r="36" spans="1:17" ht="75">
      <c r="A36" s="32" t="s">
        <v>31</v>
      </c>
      <c r="B36" s="22" t="s">
        <v>70</v>
      </c>
      <c r="C36" s="23">
        <v>43467</v>
      </c>
      <c r="D36" s="24" t="s">
        <v>54</v>
      </c>
      <c r="E36" s="24" t="s">
        <v>51</v>
      </c>
      <c r="F36" s="24">
        <v>1</v>
      </c>
      <c r="G36" s="25">
        <v>71184000</v>
      </c>
      <c r="H36" s="25">
        <f t="shared" si="0"/>
        <v>71184000</v>
      </c>
      <c r="I36" s="26"/>
      <c r="J36" s="26"/>
      <c r="K36" s="32"/>
      <c r="L36" s="32"/>
      <c r="M36" s="32"/>
      <c r="N36" s="32"/>
      <c r="O36" s="32"/>
      <c r="P36" s="32"/>
      <c r="Q36" s="32"/>
    </row>
    <row r="37" spans="1:17" ht="75">
      <c r="A37" s="32" t="s">
        <v>31</v>
      </c>
      <c r="B37" s="22" t="s">
        <v>71</v>
      </c>
      <c r="C37" s="23">
        <v>43467</v>
      </c>
      <c r="D37" s="24" t="s">
        <v>54</v>
      </c>
      <c r="E37" s="24" t="s">
        <v>51</v>
      </c>
      <c r="F37" s="24">
        <v>1</v>
      </c>
      <c r="G37" s="25">
        <v>71184000</v>
      </c>
      <c r="H37" s="25">
        <f t="shared" si="0"/>
        <v>71184000</v>
      </c>
      <c r="I37" s="26"/>
      <c r="J37" s="26"/>
      <c r="K37" s="32"/>
      <c r="L37" s="32"/>
      <c r="M37" s="32"/>
      <c r="N37" s="32"/>
      <c r="O37" s="32"/>
      <c r="P37" s="32"/>
      <c r="Q37" s="32"/>
    </row>
    <row r="38" spans="1:17" ht="75">
      <c r="A38" s="32" t="s">
        <v>31</v>
      </c>
      <c r="B38" s="22" t="s">
        <v>72</v>
      </c>
      <c r="C38" s="23">
        <v>43467</v>
      </c>
      <c r="D38" s="24" t="s">
        <v>54</v>
      </c>
      <c r="E38" s="24" t="s">
        <v>51</v>
      </c>
      <c r="F38" s="24">
        <v>1</v>
      </c>
      <c r="G38" s="25">
        <v>71184000</v>
      </c>
      <c r="H38" s="25">
        <f t="shared" si="0"/>
        <v>71184000</v>
      </c>
      <c r="I38" s="26"/>
      <c r="J38" s="26"/>
      <c r="K38" s="32"/>
      <c r="L38" s="32"/>
      <c r="M38" s="32"/>
      <c r="N38" s="32"/>
      <c r="O38" s="32"/>
      <c r="P38" s="32"/>
      <c r="Q38" s="32"/>
    </row>
    <row r="39" spans="1:17" ht="75">
      <c r="A39" s="32" t="s">
        <v>31</v>
      </c>
      <c r="B39" s="22" t="s">
        <v>73</v>
      </c>
      <c r="C39" s="23">
        <v>43467</v>
      </c>
      <c r="D39" s="24" t="s">
        <v>54</v>
      </c>
      <c r="E39" s="24" t="s">
        <v>51</v>
      </c>
      <c r="F39" s="24">
        <v>1</v>
      </c>
      <c r="G39" s="25">
        <v>71184000</v>
      </c>
      <c r="H39" s="25">
        <f t="shared" si="0"/>
        <v>71184000</v>
      </c>
      <c r="I39" s="26"/>
      <c r="J39" s="26"/>
      <c r="K39" s="32"/>
      <c r="L39" s="32"/>
      <c r="M39" s="32"/>
      <c r="N39" s="32"/>
      <c r="O39" s="32"/>
      <c r="P39" s="32"/>
      <c r="Q39" s="32"/>
    </row>
    <row r="40" spans="1:17" ht="105">
      <c r="A40" s="32" t="s">
        <v>37</v>
      </c>
      <c r="B40" s="22" t="s">
        <v>38</v>
      </c>
      <c r="C40" s="23">
        <v>43480</v>
      </c>
      <c r="D40" s="24" t="s">
        <v>50</v>
      </c>
      <c r="E40" s="24" t="s">
        <v>51</v>
      </c>
      <c r="F40" s="24">
        <v>1</v>
      </c>
      <c r="G40" s="25">
        <v>29262273</v>
      </c>
      <c r="H40" s="25">
        <f>G40</f>
        <v>29262273</v>
      </c>
      <c r="I40" s="26">
        <v>0</v>
      </c>
      <c r="J40" s="26">
        <v>0</v>
      </c>
      <c r="K40" s="32">
        <v>0</v>
      </c>
      <c r="L40" s="32">
        <v>0</v>
      </c>
      <c r="M40" s="32"/>
      <c r="N40" s="32" t="s">
        <v>28</v>
      </c>
      <c r="O40" s="32" t="s">
        <v>29</v>
      </c>
      <c r="P40" s="32">
        <v>7491963</v>
      </c>
      <c r="Q40" s="32" t="s">
        <v>30</v>
      </c>
    </row>
    <row r="41" spans="1:17" ht="60">
      <c r="A41" s="32" t="s">
        <v>33</v>
      </c>
      <c r="B41" s="22" t="s">
        <v>34</v>
      </c>
      <c r="C41" s="23">
        <v>43480</v>
      </c>
      <c r="D41" s="24" t="s">
        <v>27</v>
      </c>
      <c r="E41" s="24" t="s">
        <v>51</v>
      </c>
      <c r="F41" s="24">
        <v>1</v>
      </c>
      <c r="G41" s="25">
        <v>154237571</v>
      </c>
      <c r="H41" s="25">
        <f>G41</f>
        <v>154237571</v>
      </c>
      <c r="I41" s="26">
        <v>0</v>
      </c>
      <c r="J41" s="26">
        <v>0</v>
      </c>
      <c r="K41" s="32">
        <v>0</v>
      </c>
      <c r="L41" s="32">
        <v>0</v>
      </c>
      <c r="M41" s="32"/>
      <c r="N41" s="32" t="s">
        <v>28</v>
      </c>
      <c r="O41" s="32" t="s">
        <v>29</v>
      </c>
      <c r="P41" s="32">
        <v>7491963</v>
      </c>
      <c r="Q41" s="32" t="s">
        <v>30</v>
      </c>
    </row>
    <row r="42" spans="1:17" ht="60">
      <c r="A42" s="32"/>
      <c r="B42" s="22" t="s">
        <v>75</v>
      </c>
      <c r="C42" s="23">
        <v>43497</v>
      </c>
      <c r="D42" s="24" t="s">
        <v>76</v>
      </c>
      <c r="E42" s="24" t="s">
        <v>51</v>
      </c>
      <c r="F42" s="24">
        <v>1</v>
      </c>
      <c r="G42" s="25">
        <v>40000000</v>
      </c>
      <c r="H42" s="25">
        <f t="shared" si="0"/>
        <v>40000000</v>
      </c>
      <c r="I42" s="26">
        <v>0</v>
      </c>
      <c r="J42" s="26">
        <v>0</v>
      </c>
      <c r="K42" s="32">
        <v>0</v>
      </c>
      <c r="L42" s="32">
        <v>0</v>
      </c>
      <c r="M42" s="32"/>
      <c r="N42" s="32" t="s">
        <v>28</v>
      </c>
      <c r="O42" s="32" t="s">
        <v>29</v>
      </c>
      <c r="P42" s="32">
        <v>7491963</v>
      </c>
      <c r="Q42" s="32" t="s">
        <v>30</v>
      </c>
    </row>
    <row r="43" spans="1:17" ht="60">
      <c r="A43" s="32" t="s">
        <v>32</v>
      </c>
      <c r="B43" s="22" t="s">
        <v>77</v>
      </c>
      <c r="C43" s="23">
        <v>43497</v>
      </c>
      <c r="D43" s="24" t="s">
        <v>76</v>
      </c>
      <c r="E43" s="24" t="s">
        <v>51</v>
      </c>
      <c r="F43" s="24">
        <v>1</v>
      </c>
      <c r="G43" s="25">
        <v>595209928</v>
      </c>
      <c r="H43" s="25">
        <f t="shared" si="0"/>
        <v>595209928</v>
      </c>
      <c r="I43" s="26">
        <v>0</v>
      </c>
      <c r="J43" s="26">
        <v>0</v>
      </c>
      <c r="K43" s="32">
        <v>0</v>
      </c>
      <c r="L43" s="32">
        <v>0</v>
      </c>
      <c r="M43" s="32"/>
      <c r="N43" s="32" t="s">
        <v>28</v>
      </c>
      <c r="O43" s="32" t="s">
        <v>29</v>
      </c>
      <c r="P43" s="32">
        <v>7491963</v>
      </c>
      <c r="Q43" s="32" t="s">
        <v>30</v>
      </c>
    </row>
    <row r="44" spans="1:17" ht="60">
      <c r="A44" s="32" t="s">
        <v>35</v>
      </c>
      <c r="B44" s="22" t="s">
        <v>36</v>
      </c>
      <c r="C44" s="23">
        <v>43497</v>
      </c>
      <c r="D44" s="24" t="s">
        <v>76</v>
      </c>
      <c r="E44" s="24" t="s">
        <v>51</v>
      </c>
      <c r="F44" s="24">
        <v>1</v>
      </c>
      <c r="G44" s="25">
        <v>20000000</v>
      </c>
      <c r="H44" s="25">
        <f t="shared" si="0"/>
        <v>20000000</v>
      </c>
      <c r="I44" s="26">
        <v>0</v>
      </c>
      <c r="J44" s="26">
        <v>0</v>
      </c>
      <c r="K44" s="32">
        <v>0</v>
      </c>
      <c r="L44" s="32">
        <v>0</v>
      </c>
      <c r="M44" s="32"/>
      <c r="N44" s="32" t="s">
        <v>28</v>
      </c>
      <c r="O44" s="32" t="s">
        <v>29</v>
      </c>
      <c r="P44" s="32">
        <v>7491963</v>
      </c>
      <c r="Q44" s="32" t="s">
        <v>30</v>
      </c>
    </row>
    <row r="45" spans="1:17" ht="60">
      <c r="A45" s="32"/>
      <c r="B45" s="22" t="s">
        <v>78</v>
      </c>
      <c r="C45" s="23">
        <v>43497</v>
      </c>
      <c r="D45" s="24" t="s">
        <v>76</v>
      </c>
      <c r="E45" s="24" t="s">
        <v>51</v>
      </c>
      <c r="F45" s="24">
        <v>1</v>
      </c>
      <c r="G45" s="25">
        <v>20532101</v>
      </c>
      <c r="H45" s="25">
        <f t="shared" si="0"/>
        <v>20532101</v>
      </c>
      <c r="I45" s="26">
        <v>0</v>
      </c>
      <c r="J45" s="26">
        <v>0</v>
      </c>
      <c r="K45" s="32">
        <v>0</v>
      </c>
      <c r="L45" s="32">
        <v>0</v>
      </c>
      <c r="M45" s="32"/>
      <c r="N45" s="32" t="s">
        <v>28</v>
      </c>
      <c r="O45" s="32" t="s">
        <v>29</v>
      </c>
      <c r="P45" s="32">
        <v>7491963</v>
      </c>
      <c r="Q45" s="32" t="s">
        <v>30</v>
      </c>
    </row>
    <row r="46" spans="7:8" ht="15">
      <c r="G46" s="36">
        <f>SUM(G18:G45)</f>
        <v>2888687281.552</v>
      </c>
      <c r="H46" s="36">
        <f>SUM(H18:H45)</f>
        <v>2888687281.552</v>
      </c>
    </row>
    <row r="47" ht="15">
      <c r="G47" s="35"/>
    </row>
    <row r="48" ht="15">
      <c r="G48" s="36"/>
    </row>
  </sheetData>
  <sheetProtection/>
  <mergeCells count="14">
    <mergeCell ref="B8:C8"/>
    <mergeCell ref="B9:C9"/>
    <mergeCell ref="B10:C10"/>
    <mergeCell ref="A11:B11"/>
    <mergeCell ref="A12:B12"/>
    <mergeCell ref="A13:B13"/>
    <mergeCell ref="E9:H13"/>
    <mergeCell ref="A16:C16"/>
    <mergeCell ref="B4:C4"/>
    <mergeCell ref="B5:C5"/>
    <mergeCell ref="B6:C6"/>
    <mergeCell ref="B7:C7"/>
    <mergeCell ref="E4:H8"/>
    <mergeCell ref="A14:B14"/>
  </mergeCells>
  <printOptions/>
  <pageMargins left="0.7874015748031497" right="0.3937007874015748" top="0.5905511811023623" bottom="0.3937007874015748" header="0.31496062992125984" footer="0.31496062992125984"/>
  <pageSetup horizontalDpi="600" verticalDpi="600" orientation="landscape" paperSize="14"/>
</worksheet>
</file>

<file path=xl/worksheets/sheet2.xml><?xml version="1.0" encoding="utf-8"?>
<worksheet xmlns="http://schemas.openxmlformats.org/spreadsheetml/2006/main" xmlns:r="http://schemas.openxmlformats.org/officeDocument/2006/relationships">
  <dimension ref="A1:Q45"/>
  <sheetViews>
    <sheetView tabSelected="1" zoomScalePageLayoutView="0" workbookViewId="0" topLeftCell="A1">
      <selection activeCell="A1" sqref="A1"/>
    </sheetView>
  </sheetViews>
  <sheetFormatPr defaultColWidth="11.421875" defaultRowHeight="15"/>
  <cols>
    <col min="1" max="1" width="39.421875" style="0" bestFit="1" customWidth="1"/>
    <col min="2" max="2" width="40.7109375" style="0" customWidth="1"/>
    <col min="3" max="3" width="17.140625" style="0" bestFit="1" customWidth="1"/>
    <col min="5" max="5" width="13.140625" style="0" customWidth="1"/>
    <col min="7" max="8" width="15.7109375" style="0" bestFit="1" customWidth="1"/>
    <col min="9" max="9" width="14.421875" style="0" bestFit="1" customWidth="1"/>
    <col min="10" max="10" width="12.8515625" style="0" customWidth="1"/>
    <col min="11" max="11" width="13.00390625" style="0" bestFit="1" customWidth="1"/>
  </cols>
  <sheetData>
    <row r="1" ht="15">
      <c r="A1" s="73" t="s">
        <v>148</v>
      </c>
    </row>
    <row r="2" spans="1:17" ht="15">
      <c r="A2" s="5" t="s">
        <v>102</v>
      </c>
      <c r="B2" s="1"/>
      <c r="C2" s="1"/>
      <c r="D2" s="1"/>
      <c r="E2" s="1"/>
      <c r="F2" s="1"/>
      <c r="G2" s="1"/>
      <c r="H2" s="1"/>
      <c r="I2" s="1"/>
      <c r="J2" s="1"/>
      <c r="K2" s="1"/>
      <c r="L2" s="1"/>
      <c r="M2" s="1"/>
      <c r="N2" s="1"/>
      <c r="O2" s="1"/>
      <c r="P2" s="1"/>
      <c r="Q2" s="1"/>
    </row>
    <row r="3" spans="1:17" ht="15">
      <c r="A3" s="5"/>
      <c r="B3" s="1"/>
      <c r="C3" s="1"/>
      <c r="D3" s="1"/>
      <c r="E3" s="1"/>
      <c r="F3" s="1"/>
      <c r="G3" s="1"/>
      <c r="H3" s="1"/>
      <c r="I3" s="1"/>
      <c r="J3" s="1"/>
      <c r="K3" s="1"/>
      <c r="L3" s="1"/>
      <c r="M3" s="1"/>
      <c r="N3" s="1"/>
      <c r="O3" s="1"/>
      <c r="P3" s="1"/>
      <c r="Q3" s="1"/>
    </row>
    <row r="4" spans="1:17" ht="15.75" thickBot="1">
      <c r="A4" s="5" t="s">
        <v>0</v>
      </c>
      <c r="B4" s="1"/>
      <c r="C4" s="1"/>
      <c r="D4" s="1"/>
      <c r="E4" s="1"/>
      <c r="F4" s="1"/>
      <c r="G4" s="1"/>
      <c r="H4" s="1"/>
      <c r="I4" s="1"/>
      <c r="J4" s="1"/>
      <c r="K4" s="1"/>
      <c r="L4" s="1"/>
      <c r="M4" s="1"/>
      <c r="N4" s="1"/>
      <c r="O4" s="1"/>
      <c r="P4" s="1"/>
      <c r="Q4" s="1"/>
    </row>
    <row r="5" spans="1:17" ht="24.75" customHeight="1">
      <c r="A5" s="3" t="s">
        <v>1</v>
      </c>
      <c r="B5" s="90" t="s">
        <v>43</v>
      </c>
      <c r="C5" s="91"/>
      <c r="D5" s="1"/>
      <c r="E5" s="80" t="s">
        <v>24</v>
      </c>
      <c r="F5" s="81"/>
      <c r="G5" s="81"/>
      <c r="H5" s="82"/>
      <c r="I5" s="1"/>
      <c r="J5" s="1"/>
      <c r="K5" s="1"/>
      <c r="L5" s="1"/>
      <c r="M5" s="1"/>
      <c r="N5" s="1"/>
      <c r="O5" s="1"/>
      <c r="P5" s="1"/>
      <c r="Q5" s="1"/>
    </row>
    <row r="6" spans="1:17" ht="24.75" customHeight="1">
      <c r="A6" s="2" t="s">
        <v>2</v>
      </c>
      <c r="B6" s="92" t="s">
        <v>147</v>
      </c>
      <c r="C6" s="93"/>
      <c r="D6" s="1"/>
      <c r="E6" s="83"/>
      <c r="F6" s="84"/>
      <c r="G6" s="84"/>
      <c r="H6" s="85"/>
      <c r="I6" s="1"/>
      <c r="J6" s="1"/>
      <c r="K6" s="1"/>
      <c r="L6" s="1"/>
      <c r="M6" s="1"/>
      <c r="N6" s="1"/>
      <c r="O6" s="1"/>
      <c r="P6" s="1"/>
      <c r="Q6" s="1"/>
    </row>
    <row r="7" spans="1:17" ht="24.75" customHeight="1">
      <c r="A7" s="2" t="s">
        <v>3</v>
      </c>
      <c r="B7" s="94">
        <v>9262008</v>
      </c>
      <c r="C7" s="95"/>
      <c r="D7" s="1"/>
      <c r="E7" s="83"/>
      <c r="F7" s="84"/>
      <c r="G7" s="84"/>
      <c r="H7" s="85"/>
      <c r="I7" s="1"/>
      <c r="J7" s="1"/>
      <c r="K7" s="1"/>
      <c r="L7" s="1"/>
      <c r="M7" s="1"/>
      <c r="N7" s="1"/>
      <c r="O7" s="1"/>
      <c r="P7" s="1"/>
      <c r="Q7" s="1"/>
    </row>
    <row r="8" spans="1:17" ht="24.75" customHeight="1">
      <c r="A8" s="2" t="s">
        <v>15</v>
      </c>
      <c r="B8" s="96" t="s">
        <v>44</v>
      </c>
      <c r="C8" s="97"/>
      <c r="D8" s="1"/>
      <c r="E8" s="83"/>
      <c r="F8" s="84"/>
      <c r="G8" s="84"/>
      <c r="H8" s="85"/>
      <c r="I8" s="1"/>
      <c r="J8" s="1"/>
      <c r="K8" s="1"/>
      <c r="L8" s="1"/>
      <c r="M8" s="1"/>
      <c r="N8" s="1"/>
      <c r="O8" s="1"/>
      <c r="P8" s="1"/>
      <c r="Q8" s="1"/>
    </row>
    <row r="9" spans="1:17" ht="84.75" customHeight="1">
      <c r="A9" s="7" t="s">
        <v>18</v>
      </c>
      <c r="B9" s="128" t="s">
        <v>45</v>
      </c>
      <c r="C9" s="129"/>
      <c r="D9" s="1"/>
      <c r="E9" s="86"/>
      <c r="F9" s="87"/>
      <c r="G9" s="87"/>
      <c r="H9" s="88"/>
      <c r="I9" s="1"/>
      <c r="J9" s="1"/>
      <c r="K9" s="1"/>
      <c r="L9" s="1"/>
      <c r="M9" s="1"/>
      <c r="N9" s="1"/>
      <c r="O9" s="1"/>
      <c r="P9" s="1"/>
      <c r="Q9" s="1"/>
    </row>
    <row r="10" spans="1:17" ht="68.25" customHeight="1">
      <c r="A10" s="7" t="s">
        <v>4</v>
      </c>
      <c r="B10" s="117" t="s">
        <v>49</v>
      </c>
      <c r="C10" s="118"/>
      <c r="D10" s="1"/>
      <c r="E10" s="80" t="s">
        <v>23</v>
      </c>
      <c r="F10" s="81"/>
      <c r="G10" s="81"/>
      <c r="H10" s="82"/>
      <c r="I10" s="1"/>
      <c r="J10" s="1"/>
      <c r="K10" s="1"/>
      <c r="L10" s="1"/>
      <c r="M10" s="1"/>
      <c r="N10" s="1"/>
      <c r="O10" s="1"/>
      <c r="P10" s="1"/>
      <c r="Q10" s="1"/>
    </row>
    <row r="11" spans="1:17" ht="15.75">
      <c r="A11" s="2" t="s">
        <v>5</v>
      </c>
      <c r="B11" s="113" t="s">
        <v>46</v>
      </c>
      <c r="C11" s="114"/>
      <c r="D11" s="1"/>
      <c r="E11" s="83"/>
      <c r="F11" s="84"/>
      <c r="G11" s="84"/>
      <c r="H11" s="85"/>
      <c r="I11" s="1"/>
      <c r="J11" s="1"/>
      <c r="K11" s="1"/>
      <c r="L11" s="1"/>
      <c r="M11" s="1"/>
      <c r="N11" s="1"/>
      <c r="O11" s="1"/>
      <c r="P11" s="1"/>
      <c r="Q11" s="1"/>
    </row>
    <row r="12" spans="1:17" ht="24.75" customHeight="1">
      <c r="A12" s="119" t="s">
        <v>20</v>
      </c>
      <c r="B12" s="120"/>
      <c r="C12" s="39">
        <v>150184594613.83316</v>
      </c>
      <c r="D12" s="37">
        <v>181357</v>
      </c>
      <c r="E12" s="83"/>
      <c r="F12" s="84"/>
      <c r="G12" s="84"/>
      <c r="H12" s="85"/>
      <c r="I12" s="1"/>
      <c r="J12" s="1"/>
      <c r="K12" s="1"/>
      <c r="L12" s="1"/>
      <c r="M12" s="1"/>
      <c r="N12" s="1"/>
      <c r="O12" s="1"/>
      <c r="P12" s="1"/>
      <c r="Q12" s="1"/>
    </row>
    <row r="13" spans="1:17" ht="24.75" customHeight="1">
      <c r="A13" s="119" t="s">
        <v>21</v>
      </c>
      <c r="B13" s="120"/>
      <c r="C13" s="39">
        <f>D13*450</f>
        <v>372652200</v>
      </c>
      <c r="D13" s="37">
        <v>828116</v>
      </c>
      <c r="E13" s="83"/>
      <c r="F13" s="84"/>
      <c r="G13" s="84"/>
      <c r="H13" s="85"/>
      <c r="I13" s="1"/>
      <c r="J13" s="1"/>
      <c r="K13" s="1"/>
      <c r="L13" s="1"/>
      <c r="M13" s="1"/>
      <c r="N13" s="1"/>
      <c r="O13" s="1"/>
      <c r="P13" s="1"/>
      <c r="Q13" s="1"/>
    </row>
    <row r="14" spans="1:17" ht="24.75" customHeight="1" thickBot="1">
      <c r="A14" s="121" t="s">
        <v>22</v>
      </c>
      <c r="B14" s="122"/>
      <c r="C14" s="77">
        <f>C13*0.1</f>
        <v>37265220</v>
      </c>
      <c r="D14" s="37"/>
      <c r="E14" s="86"/>
      <c r="F14" s="87"/>
      <c r="G14" s="87"/>
      <c r="H14" s="88"/>
      <c r="I14" s="1"/>
      <c r="J14" s="1"/>
      <c r="K14" s="1"/>
      <c r="L14" s="1"/>
      <c r="M14" s="1"/>
      <c r="N14" s="1"/>
      <c r="O14" s="1"/>
      <c r="P14" s="1"/>
      <c r="Q14" s="1"/>
    </row>
    <row r="15" spans="1:17" ht="15">
      <c r="A15" s="16"/>
      <c r="B15" s="16"/>
      <c r="C15" s="15"/>
      <c r="D15" s="1"/>
      <c r="E15" s="1"/>
      <c r="F15" s="1"/>
      <c r="G15" s="1"/>
      <c r="H15" s="1"/>
      <c r="I15" s="1"/>
      <c r="J15" s="1"/>
      <c r="K15" s="1"/>
      <c r="L15" s="1"/>
      <c r="M15" s="1"/>
      <c r="N15" s="1"/>
      <c r="O15" s="1"/>
      <c r="P15" s="1"/>
      <c r="Q15" s="1"/>
    </row>
    <row r="16" spans="1:17" ht="15.75" thickBot="1">
      <c r="A16" s="89" t="s">
        <v>103</v>
      </c>
      <c r="B16" s="89"/>
      <c r="C16" s="89"/>
      <c r="D16" s="1"/>
      <c r="E16" s="1"/>
      <c r="F16" s="1"/>
      <c r="G16" s="1"/>
      <c r="H16" s="1"/>
      <c r="I16" s="1"/>
      <c r="J16" s="1"/>
      <c r="K16" s="1"/>
      <c r="L16" s="1"/>
      <c r="M16" s="1"/>
      <c r="N16" s="1"/>
      <c r="O16" s="1"/>
      <c r="P16" s="1"/>
      <c r="Q16" s="1"/>
    </row>
    <row r="17" spans="1:17" ht="63.75">
      <c r="A17" s="17" t="s">
        <v>25</v>
      </c>
      <c r="B17" s="18" t="s">
        <v>6</v>
      </c>
      <c r="C17" s="18" t="s">
        <v>16</v>
      </c>
      <c r="D17" s="12" t="s">
        <v>7</v>
      </c>
      <c r="E17" s="12" t="s">
        <v>8</v>
      </c>
      <c r="F17" s="12" t="s">
        <v>9</v>
      </c>
      <c r="G17" s="12" t="s">
        <v>47</v>
      </c>
      <c r="H17" s="12" t="s">
        <v>10</v>
      </c>
      <c r="I17" s="12" t="s">
        <v>11</v>
      </c>
      <c r="J17" s="12" t="s">
        <v>12</v>
      </c>
      <c r="L17" s="1"/>
      <c r="M17" s="1"/>
      <c r="N17" s="1"/>
      <c r="O17" s="126" t="s">
        <v>13</v>
      </c>
      <c r="P17" s="126"/>
      <c r="Q17" s="127"/>
    </row>
    <row r="18" spans="1:17" ht="48">
      <c r="A18" s="33">
        <v>80101602</v>
      </c>
      <c r="B18" s="22" t="s">
        <v>79</v>
      </c>
      <c r="C18" s="23">
        <v>43497</v>
      </c>
      <c r="D18" s="24" t="s">
        <v>76</v>
      </c>
      <c r="E18" s="24" t="s">
        <v>51</v>
      </c>
      <c r="F18" s="24">
        <v>1</v>
      </c>
      <c r="G18" s="25">
        <v>300000000</v>
      </c>
      <c r="H18" s="25">
        <f aca="true" t="shared" si="0" ref="H18:H23">G18</f>
        <v>300000000</v>
      </c>
      <c r="I18" s="26"/>
      <c r="J18" s="26"/>
      <c r="K18" s="32"/>
      <c r="L18" s="32"/>
      <c r="M18" s="32"/>
      <c r="N18" s="32" t="s">
        <v>28</v>
      </c>
      <c r="O18" s="32" t="s">
        <v>80</v>
      </c>
      <c r="P18" s="32">
        <v>9262008</v>
      </c>
      <c r="Q18" s="34" t="s">
        <v>81</v>
      </c>
    </row>
    <row r="19" spans="1:17" ht="48">
      <c r="A19" s="33">
        <v>80101604</v>
      </c>
      <c r="B19" s="22" t="s">
        <v>41</v>
      </c>
      <c r="C19" s="23">
        <v>43497</v>
      </c>
      <c r="D19" s="24" t="s">
        <v>96</v>
      </c>
      <c r="E19" s="24" t="s">
        <v>51</v>
      </c>
      <c r="F19" s="24">
        <v>1</v>
      </c>
      <c r="G19" s="25">
        <v>3000000000</v>
      </c>
      <c r="H19" s="25">
        <f t="shared" si="0"/>
        <v>3000000000</v>
      </c>
      <c r="I19" s="26">
        <v>0</v>
      </c>
      <c r="J19" s="26">
        <v>0</v>
      </c>
      <c r="K19" s="32">
        <v>0</v>
      </c>
      <c r="L19" s="32">
        <v>0</v>
      </c>
      <c r="M19" s="32"/>
      <c r="N19" s="32" t="s">
        <v>28</v>
      </c>
      <c r="O19" s="32" t="s">
        <v>80</v>
      </c>
      <c r="P19" s="32">
        <v>9262008</v>
      </c>
      <c r="Q19" s="34" t="s">
        <v>81</v>
      </c>
    </row>
    <row r="20" spans="1:17" ht="48">
      <c r="A20" s="33">
        <v>80101602</v>
      </c>
      <c r="B20" s="22" t="s">
        <v>93</v>
      </c>
      <c r="C20" s="23">
        <v>43497</v>
      </c>
      <c r="D20" s="24" t="s">
        <v>92</v>
      </c>
      <c r="E20" s="24" t="s">
        <v>95</v>
      </c>
      <c r="F20" s="24">
        <v>1</v>
      </c>
      <c r="G20" s="25">
        <f>11268692401-G21</f>
        <v>9286692401</v>
      </c>
      <c r="H20" s="25">
        <f t="shared" si="0"/>
        <v>9286692401</v>
      </c>
      <c r="I20" s="26">
        <v>0</v>
      </c>
      <c r="J20" s="26">
        <v>0</v>
      </c>
      <c r="K20" s="32">
        <v>0</v>
      </c>
      <c r="L20" s="32">
        <v>0</v>
      </c>
      <c r="M20" s="32"/>
      <c r="N20" s="32" t="s">
        <v>28</v>
      </c>
      <c r="O20" s="32" t="s">
        <v>80</v>
      </c>
      <c r="P20" s="32">
        <v>9262008</v>
      </c>
      <c r="Q20" s="34" t="s">
        <v>81</v>
      </c>
    </row>
    <row r="21" spans="1:17" ht="180">
      <c r="A21" s="32" t="s">
        <v>42</v>
      </c>
      <c r="B21" s="22" t="s">
        <v>101</v>
      </c>
      <c r="C21" s="23">
        <v>43480</v>
      </c>
      <c r="D21" s="24" t="s">
        <v>92</v>
      </c>
      <c r="E21" s="24" t="s">
        <v>95</v>
      </c>
      <c r="F21" s="24">
        <v>1</v>
      </c>
      <c r="G21" s="25">
        <v>1982000000</v>
      </c>
      <c r="H21" s="25">
        <f t="shared" si="0"/>
        <v>1982000000</v>
      </c>
      <c r="I21" s="26">
        <v>2973000000</v>
      </c>
      <c r="J21" s="26" t="s">
        <v>105</v>
      </c>
      <c r="K21" s="43">
        <f>I21-H21</f>
        <v>991000000</v>
      </c>
      <c r="L21" s="32">
        <v>0</v>
      </c>
      <c r="M21" s="32"/>
      <c r="N21" s="32" t="s">
        <v>28</v>
      </c>
      <c r="O21" s="32" t="s">
        <v>29</v>
      </c>
      <c r="P21" s="32">
        <v>7491963</v>
      </c>
      <c r="Q21" s="34" t="s">
        <v>30</v>
      </c>
    </row>
    <row r="22" spans="1:17" ht="48">
      <c r="A22" s="33">
        <v>80101602</v>
      </c>
      <c r="B22" s="22" t="s">
        <v>82</v>
      </c>
      <c r="C22" s="23">
        <v>43497</v>
      </c>
      <c r="D22" s="24" t="s">
        <v>92</v>
      </c>
      <c r="E22" s="24" t="s">
        <v>94</v>
      </c>
      <c r="F22" s="24">
        <v>1</v>
      </c>
      <c r="G22" s="25">
        <v>7799066667</v>
      </c>
      <c r="H22" s="25">
        <f t="shared" si="0"/>
        <v>7799066667</v>
      </c>
      <c r="I22" s="26">
        <v>0</v>
      </c>
      <c r="J22" s="26">
        <v>0</v>
      </c>
      <c r="K22" s="32">
        <v>0</v>
      </c>
      <c r="L22" s="32">
        <v>0</v>
      </c>
      <c r="M22" s="32"/>
      <c r="N22" s="32" t="s">
        <v>28</v>
      </c>
      <c r="O22" s="32" t="s">
        <v>80</v>
      </c>
      <c r="P22" s="32">
        <v>9262008</v>
      </c>
      <c r="Q22" s="34" t="s">
        <v>81</v>
      </c>
    </row>
    <row r="23" spans="1:17" ht="48">
      <c r="A23" s="32" t="s">
        <v>42</v>
      </c>
      <c r="B23" s="22" t="s">
        <v>83</v>
      </c>
      <c r="C23" s="23">
        <v>43497</v>
      </c>
      <c r="D23" s="24" t="s">
        <v>97</v>
      </c>
      <c r="E23" s="24" t="s">
        <v>51</v>
      </c>
      <c r="F23" s="24">
        <v>1</v>
      </c>
      <c r="G23" s="25">
        <v>9824899</v>
      </c>
      <c r="H23" s="25">
        <f t="shared" si="0"/>
        <v>9824899</v>
      </c>
      <c r="I23" s="26">
        <v>0</v>
      </c>
      <c r="J23" s="26">
        <v>0</v>
      </c>
      <c r="K23" s="32">
        <v>0</v>
      </c>
      <c r="L23" s="32">
        <v>0</v>
      </c>
      <c r="M23" s="32"/>
      <c r="N23" s="32" t="s">
        <v>28</v>
      </c>
      <c r="O23" s="32" t="s">
        <v>80</v>
      </c>
      <c r="P23" s="32">
        <v>9262008</v>
      </c>
      <c r="Q23" s="34" t="s">
        <v>81</v>
      </c>
    </row>
    <row r="24" spans="1:17" ht="15">
      <c r="A24" s="115" t="s">
        <v>99</v>
      </c>
      <c r="B24" s="116"/>
      <c r="C24" s="23"/>
      <c r="D24" s="24"/>
      <c r="E24" s="24"/>
      <c r="F24" s="24"/>
      <c r="G24" s="25"/>
      <c r="H24" s="25"/>
      <c r="I24" s="26"/>
      <c r="J24" s="26"/>
      <c r="K24" s="32"/>
      <c r="L24" s="32"/>
      <c r="M24" s="32"/>
      <c r="N24" s="32"/>
      <c r="O24" s="32"/>
      <c r="P24" s="32"/>
      <c r="Q24" s="34"/>
    </row>
    <row r="25" spans="1:17" ht="30">
      <c r="A25" s="32" t="s">
        <v>39</v>
      </c>
      <c r="B25" s="22" t="s">
        <v>87</v>
      </c>
      <c r="C25" s="23">
        <v>43497</v>
      </c>
      <c r="D25" s="24">
        <v>12</v>
      </c>
      <c r="E25" s="24" t="s">
        <v>98</v>
      </c>
      <c r="F25" s="24">
        <v>1</v>
      </c>
      <c r="G25" s="25">
        <v>37202537652</v>
      </c>
      <c r="H25" s="25">
        <f>G25</f>
        <v>37202537652</v>
      </c>
      <c r="I25" s="26"/>
      <c r="J25" s="26"/>
      <c r="K25" s="32"/>
      <c r="L25" s="32"/>
      <c r="M25" s="32"/>
      <c r="N25" s="32"/>
      <c r="O25" s="32"/>
      <c r="P25" s="32"/>
      <c r="Q25" s="34"/>
    </row>
    <row r="26" spans="1:17" ht="15">
      <c r="A26" s="115" t="s">
        <v>88</v>
      </c>
      <c r="B26" s="116"/>
      <c r="C26" s="23"/>
      <c r="D26" s="24"/>
      <c r="E26" s="24"/>
      <c r="F26" s="24"/>
      <c r="G26" s="25"/>
      <c r="H26" s="25"/>
      <c r="I26" s="26"/>
      <c r="J26" s="26"/>
      <c r="K26" s="32"/>
      <c r="L26" s="32"/>
      <c r="M26" s="32"/>
      <c r="N26" s="32"/>
      <c r="O26" s="32"/>
      <c r="P26" s="32"/>
      <c r="Q26" s="32"/>
    </row>
    <row r="27" spans="1:17" ht="48">
      <c r="A27" s="32" t="s">
        <v>42</v>
      </c>
      <c r="B27" s="22" t="s">
        <v>84</v>
      </c>
      <c r="C27" s="23">
        <v>43497</v>
      </c>
      <c r="D27" s="24" t="s">
        <v>97</v>
      </c>
      <c r="E27" s="24" t="s">
        <v>94</v>
      </c>
      <c r="F27" s="24">
        <v>1</v>
      </c>
      <c r="G27" s="25">
        <v>1668824899</v>
      </c>
      <c r="H27" s="25">
        <f>G27</f>
        <v>1668824899</v>
      </c>
      <c r="I27" s="26">
        <v>0</v>
      </c>
      <c r="J27" s="26">
        <v>0</v>
      </c>
      <c r="K27" s="32">
        <v>0</v>
      </c>
      <c r="L27" s="32">
        <v>0</v>
      </c>
      <c r="M27" s="32"/>
      <c r="N27" s="32" t="s">
        <v>28</v>
      </c>
      <c r="O27" s="32" t="s">
        <v>80</v>
      </c>
      <c r="P27" s="32">
        <v>9262008</v>
      </c>
      <c r="Q27" s="34" t="s">
        <v>81</v>
      </c>
    </row>
    <row r="28" spans="1:17" ht="48">
      <c r="A28" s="32" t="s">
        <v>40</v>
      </c>
      <c r="B28" s="22" t="s">
        <v>85</v>
      </c>
      <c r="C28" s="23">
        <v>43497</v>
      </c>
      <c r="D28" s="24">
        <v>12</v>
      </c>
      <c r="E28" s="24" t="s">
        <v>51</v>
      </c>
      <c r="F28" s="24">
        <v>1</v>
      </c>
      <c r="G28" s="25">
        <v>1441550000</v>
      </c>
      <c r="H28" s="25">
        <f>G28</f>
        <v>1441550000</v>
      </c>
      <c r="I28" s="26">
        <v>0</v>
      </c>
      <c r="J28" s="26">
        <v>0</v>
      </c>
      <c r="K28" s="32">
        <v>0</v>
      </c>
      <c r="L28" s="32">
        <v>0</v>
      </c>
      <c r="M28" s="32"/>
      <c r="N28" s="32" t="s">
        <v>28</v>
      </c>
      <c r="O28" s="32" t="s">
        <v>80</v>
      </c>
      <c r="P28" s="32">
        <v>9262008</v>
      </c>
      <c r="Q28" s="34" t="s">
        <v>81</v>
      </c>
    </row>
    <row r="29" spans="1:17" ht="48">
      <c r="A29" s="33">
        <v>80101602</v>
      </c>
      <c r="B29" s="22" t="s">
        <v>86</v>
      </c>
      <c r="C29" s="23">
        <v>43497</v>
      </c>
      <c r="D29" s="24">
        <v>6</v>
      </c>
      <c r="E29" s="24" t="s">
        <v>98</v>
      </c>
      <c r="F29" s="24">
        <v>1</v>
      </c>
      <c r="G29" s="25">
        <v>1500000000</v>
      </c>
      <c r="H29" s="25">
        <f>G29</f>
        <v>1500000000</v>
      </c>
      <c r="I29" s="26">
        <v>0</v>
      </c>
      <c r="J29" s="26">
        <v>0</v>
      </c>
      <c r="K29" s="32">
        <v>0</v>
      </c>
      <c r="L29" s="32">
        <v>0</v>
      </c>
      <c r="M29" s="32"/>
      <c r="N29" s="32" t="s">
        <v>28</v>
      </c>
      <c r="O29" s="32" t="s">
        <v>80</v>
      </c>
      <c r="P29" s="32">
        <v>9262008</v>
      </c>
      <c r="Q29" s="34" t="s">
        <v>81</v>
      </c>
    </row>
    <row r="30" spans="1:17" ht="48">
      <c r="A30" s="32" t="s">
        <v>39</v>
      </c>
      <c r="B30" s="22" t="s">
        <v>87</v>
      </c>
      <c r="C30" s="23">
        <v>43497</v>
      </c>
      <c r="D30" s="24">
        <v>12</v>
      </c>
      <c r="E30" s="24" t="s">
        <v>98</v>
      </c>
      <c r="F30" s="24">
        <v>1</v>
      </c>
      <c r="G30" s="25">
        <v>3976000000</v>
      </c>
      <c r="H30" s="25">
        <f>G30</f>
        <v>3976000000</v>
      </c>
      <c r="I30" s="26">
        <v>0</v>
      </c>
      <c r="J30" s="26">
        <v>0</v>
      </c>
      <c r="K30" s="32">
        <v>0</v>
      </c>
      <c r="L30" s="32">
        <v>0</v>
      </c>
      <c r="M30" s="32"/>
      <c r="N30" s="32" t="s">
        <v>28</v>
      </c>
      <c r="O30" s="32" t="s">
        <v>80</v>
      </c>
      <c r="P30" s="32">
        <v>9262008</v>
      </c>
      <c r="Q30" s="34" t="s">
        <v>81</v>
      </c>
    </row>
    <row r="31" spans="1:17" ht="15">
      <c r="A31" s="115" t="s">
        <v>89</v>
      </c>
      <c r="B31" s="116"/>
      <c r="C31" s="23"/>
      <c r="D31" s="24"/>
      <c r="E31" s="24"/>
      <c r="F31" s="24"/>
      <c r="G31" s="25"/>
      <c r="H31" s="25"/>
      <c r="I31" s="26"/>
      <c r="J31" s="26"/>
      <c r="K31" s="32"/>
      <c r="L31" s="32"/>
      <c r="M31" s="32"/>
      <c r="N31" s="32"/>
      <c r="O31" s="32"/>
      <c r="P31" s="32"/>
      <c r="Q31" s="32"/>
    </row>
    <row r="32" spans="1:17" ht="48">
      <c r="A32" s="32" t="s">
        <v>39</v>
      </c>
      <c r="B32" s="22" t="s">
        <v>87</v>
      </c>
      <c r="C32" s="23">
        <v>43497</v>
      </c>
      <c r="D32" s="24">
        <v>12</v>
      </c>
      <c r="E32" s="24" t="s">
        <v>51</v>
      </c>
      <c r="F32" s="24">
        <v>1</v>
      </c>
      <c r="G32" s="25">
        <v>3821462348</v>
      </c>
      <c r="H32" s="25">
        <f>G32</f>
        <v>3821462348</v>
      </c>
      <c r="I32" s="26">
        <v>0</v>
      </c>
      <c r="J32" s="26">
        <v>0</v>
      </c>
      <c r="K32" s="32">
        <v>0</v>
      </c>
      <c r="L32" s="32">
        <v>0</v>
      </c>
      <c r="M32" s="32"/>
      <c r="N32" s="32" t="s">
        <v>28</v>
      </c>
      <c r="O32" s="32" t="s">
        <v>80</v>
      </c>
      <c r="P32" s="32">
        <v>9262008</v>
      </c>
      <c r="Q32" s="34" t="s">
        <v>81</v>
      </c>
    </row>
    <row r="33" spans="1:17" ht="15">
      <c r="A33" s="115" t="s">
        <v>90</v>
      </c>
      <c r="B33" s="116"/>
      <c r="C33" s="23"/>
      <c r="D33" s="24"/>
      <c r="E33" s="24"/>
      <c r="F33" s="24"/>
      <c r="G33" s="25"/>
      <c r="H33" s="25"/>
      <c r="I33" s="26"/>
      <c r="J33" s="26"/>
      <c r="K33" s="32"/>
      <c r="L33" s="32"/>
      <c r="M33" s="32"/>
      <c r="N33" s="32"/>
      <c r="O33" s="32"/>
      <c r="P33" s="32"/>
      <c r="Q33" s="32"/>
    </row>
    <row r="34" spans="1:17" ht="60">
      <c r="A34" s="32" t="s">
        <v>39</v>
      </c>
      <c r="B34" s="22" t="s">
        <v>91</v>
      </c>
      <c r="C34" s="23">
        <v>43497</v>
      </c>
      <c r="D34" s="24">
        <v>12</v>
      </c>
      <c r="E34" s="24" t="s">
        <v>100</v>
      </c>
      <c r="F34" s="24">
        <v>1</v>
      </c>
      <c r="G34" s="25">
        <v>450000000</v>
      </c>
      <c r="H34" s="25">
        <f>G34</f>
        <v>450000000</v>
      </c>
      <c r="I34" s="26"/>
      <c r="J34" s="26"/>
      <c r="K34" s="32"/>
      <c r="L34" s="32"/>
      <c r="M34" s="32"/>
      <c r="N34" s="32"/>
      <c r="O34" s="32" t="s">
        <v>29</v>
      </c>
      <c r="P34" s="32">
        <v>7491963</v>
      </c>
      <c r="Q34" s="32" t="s">
        <v>30</v>
      </c>
    </row>
    <row r="35" spans="1:17" ht="15">
      <c r="A35" s="40"/>
      <c r="B35" s="40"/>
      <c r="C35" s="40"/>
      <c r="D35" s="40"/>
      <c r="E35" s="40"/>
      <c r="F35" s="40"/>
      <c r="G35" s="41">
        <f>SUM(G18:G34)</f>
        <v>72437958866</v>
      </c>
      <c r="H35" s="41">
        <f>SUM(H18:H34)</f>
        <v>72437958866</v>
      </c>
      <c r="I35" s="40"/>
      <c r="J35" s="40"/>
      <c r="K35" s="40"/>
      <c r="L35" s="40"/>
      <c r="M35" s="40"/>
      <c r="N35" s="40"/>
      <c r="O35" s="40"/>
      <c r="P35" s="40"/>
      <c r="Q35" s="40"/>
    </row>
    <row r="37" spans="1:2" ht="15">
      <c r="A37" s="123" t="s">
        <v>140</v>
      </c>
      <c r="B37" s="123"/>
    </row>
    <row r="38" spans="1:2" ht="15">
      <c r="A38" s="1"/>
      <c r="B38" s="1"/>
    </row>
    <row r="39" spans="1:2" ht="15">
      <c r="A39" s="1"/>
      <c r="B39" s="1"/>
    </row>
    <row r="40" spans="1:2" ht="15">
      <c r="A40" s="1"/>
      <c r="B40" s="1"/>
    </row>
    <row r="41" spans="1:2" ht="15">
      <c r="A41" s="1"/>
      <c r="B41" s="1"/>
    </row>
    <row r="42" spans="1:2" ht="15">
      <c r="A42" s="1"/>
      <c r="B42" s="1"/>
    </row>
    <row r="43" spans="1:2" ht="15.75" thickBot="1">
      <c r="A43" s="1"/>
      <c r="B43" s="1"/>
    </row>
    <row r="44" spans="1:2" ht="15">
      <c r="A44" s="124" t="s">
        <v>141</v>
      </c>
      <c r="B44" s="124"/>
    </row>
    <row r="45" spans="1:2" ht="15">
      <c r="A45" s="125" t="s">
        <v>142</v>
      </c>
      <c r="B45" s="125"/>
    </row>
  </sheetData>
  <sheetProtection/>
  <mergeCells count="21">
    <mergeCell ref="A44:B44"/>
    <mergeCell ref="A45:B45"/>
    <mergeCell ref="O17:Q17"/>
    <mergeCell ref="B5:C5"/>
    <mergeCell ref="E5:H9"/>
    <mergeCell ref="B6:C6"/>
    <mergeCell ref="B7:C7"/>
    <mergeCell ref="B8:C8"/>
    <mergeCell ref="B9:C9"/>
    <mergeCell ref="A33:B33"/>
    <mergeCell ref="A12:B12"/>
    <mergeCell ref="A13:B13"/>
    <mergeCell ref="A14:B14"/>
    <mergeCell ref="A16:C16"/>
    <mergeCell ref="A37:B37"/>
    <mergeCell ref="A24:B24"/>
    <mergeCell ref="B10:C10"/>
    <mergeCell ref="E10:H14"/>
    <mergeCell ref="B11:C11"/>
    <mergeCell ref="A26:B26"/>
    <mergeCell ref="A31:B31"/>
  </mergeCells>
  <hyperlinks>
    <hyperlink ref="Q18" r:id="rId1" display="ivan.cono@cundinamarca.gov.co"/>
    <hyperlink ref="Q19" r:id="rId2" display="ivan.cono@cundinamarca.gov.co"/>
    <hyperlink ref="Q20" r:id="rId3" display="ivan.cono@cundinamarca.gov.co"/>
    <hyperlink ref="Q22" r:id="rId4" display="ivan.cono@cundinamarca.gov.co"/>
    <hyperlink ref="Q23" r:id="rId5" display="ivan.cono@cundinamarca.gov.co"/>
    <hyperlink ref="Q27" r:id="rId6" display="ivan.cono@cundinamarca.gov.co"/>
    <hyperlink ref="Q28" r:id="rId7" display="ivan.cono@cundinamarca.gov.co"/>
    <hyperlink ref="Q29" r:id="rId8" display="ivan.cono@cundinamarca.gov.co"/>
    <hyperlink ref="Q30" r:id="rId9" display="ivan.cono@cundinamarca.gov.co"/>
    <hyperlink ref="Q32" r:id="rId10" display="ivan.cono@cundinamarca.gov.co"/>
    <hyperlink ref="Q21" r:id="rId11" display="ivan.cono@cundinamarca.gov.co"/>
  </hyperlinks>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sheetPr>
    <tabColor rgb="FFFF0000"/>
  </sheetPr>
  <dimension ref="A1:Q66"/>
  <sheetViews>
    <sheetView zoomScalePageLayoutView="0" workbookViewId="0" topLeftCell="A1">
      <selection activeCell="D9" sqref="D9"/>
    </sheetView>
  </sheetViews>
  <sheetFormatPr defaultColWidth="11.421875" defaultRowHeight="15"/>
  <cols>
    <col min="1" max="1" width="16.28125" style="1" customWidth="1"/>
    <col min="2" max="2" width="66.421875" style="1" customWidth="1"/>
    <col min="3" max="3" width="18.140625" style="1" bestFit="1" customWidth="1"/>
    <col min="4" max="4" width="12.421875" style="1" bestFit="1" customWidth="1"/>
    <col min="5" max="5" width="14.8515625" style="1" bestFit="1" customWidth="1"/>
    <col min="6" max="6" width="10.00390625" style="1" bestFit="1" customWidth="1"/>
    <col min="7" max="7" width="13.421875" style="1" bestFit="1" customWidth="1"/>
    <col min="8" max="8" width="14.421875" style="1" bestFit="1" customWidth="1"/>
    <col min="9" max="9" width="13.421875" style="1" bestFit="1" customWidth="1"/>
    <col min="10" max="10" width="15.8515625" style="1" bestFit="1" customWidth="1"/>
    <col min="11" max="12" width="2.140625" style="1" hidden="1" customWidth="1"/>
    <col min="13" max="13" width="7.421875" style="1" hidden="1" customWidth="1"/>
    <col min="14" max="16384" width="10.8515625" style="1" customWidth="1"/>
  </cols>
  <sheetData>
    <row r="1" ht="15">
      <c r="A1" s="73" t="s">
        <v>143</v>
      </c>
    </row>
    <row r="2" ht="15">
      <c r="A2" s="5"/>
    </row>
    <row r="3" ht="15.75" thickBot="1">
      <c r="A3" s="5" t="s">
        <v>0</v>
      </c>
    </row>
    <row r="4" spans="1:8" ht="15.75">
      <c r="A4" s="3" t="s">
        <v>1</v>
      </c>
      <c r="B4" s="90" t="s">
        <v>43</v>
      </c>
      <c r="C4" s="91"/>
      <c r="E4" s="98" t="s">
        <v>24</v>
      </c>
      <c r="F4" s="99"/>
      <c r="G4" s="99"/>
      <c r="H4" s="100"/>
    </row>
    <row r="5" spans="1:8" ht="15.75">
      <c r="A5" s="2" t="s">
        <v>2</v>
      </c>
      <c r="B5" s="92" t="s">
        <v>147</v>
      </c>
      <c r="C5" s="93"/>
      <c r="E5" s="101"/>
      <c r="F5" s="102"/>
      <c r="G5" s="102"/>
      <c r="H5" s="103"/>
    </row>
    <row r="6" spans="1:8" ht="15.75">
      <c r="A6" s="2" t="s">
        <v>3</v>
      </c>
      <c r="B6" s="94">
        <v>9262008</v>
      </c>
      <c r="C6" s="95"/>
      <c r="E6" s="101"/>
      <c r="F6" s="102"/>
      <c r="G6" s="102"/>
      <c r="H6" s="103"/>
    </row>
    <row r="7" spans="1:8" ht="15.75">
      <c r="A7" s="2" t="s">
        <v>15</v>
      </c>
      <c r="B7" s="96" t="s">
        <v>44</v>
      </c>
      <c r="C7" s="97"/>
      <c r="E7" s="101"/>
      <c r="F7" s="102"/>
      <c r="G7" s="102"/>
      <c r="H7" s="103"/>
    </row>
    <row r="8" spans="1:8" ht="60" customHeight="1">
      <c r="A8" s="7" t="s">
        <v>18</v>
      </c>
      <c r="B8" s="109" t="s">
        <v>45</v>
      </c>
      <c r="C8" s="110"/>
      <c r="E8" s="104"/>
      <c r="F8" s="105"/>
      <c r="G8" s="105"/>
      <c r="H8" s="106"/>
    </row>
    <row r="9" spans="1:8" ht="59.25" customHeight="1">
      <c r="A9" s="7" t="s">
        <v>4</v>
      </c>
      <c r="B9" s="111" t="s">
        <v>49</v>
      </c>
      <c r="C9" s="112"/>
      <c r="E9" s="80" t="s">
        <v>23</v>
      </c>
      <c r="F9" s="81"/>
      <c r="G9" s="81"/>
      <c r="H9" s="82"/>
    </row>
    <row r="10" spans="1:8" ht="30" customHeight="1">
      <c r="A10" s="2" t="s">
        <v>5</v>
      </c>
      <c r="B10" s="113" t="s">
        <v>46</v>
      </c>
      <c r="C10" s="114"/>
      <c r="E10" s="83"/>
      <c r="F10" s="84"/>
      <c r="G10" s="84"/>
      <c r="H10" s="85"/>
    </row>
    <row r="11" spans="1:8" ht="15">
      <c r="A11" s="78" t="s">
        <v>20</v>
      </c>
      <c r="B11" s="79"/>
      <c r="C11" s="6">
        <v>150184594613.83316</v>
      </c>
      <c r="D11" s="37">
        <v>181357</v>
      </c>
      <c r="E11" s="83"/>
      <c r="F11" s="84"/>
      <c r="G11" s="84"/>
      <c r="H11" s="85"/>
    </row>
    <row r="12" spans="1:8" ht="15">
      <c r="A12" s="78" t="s">
        <v>21</v>
      </c>
      <c r="B12" s="79"/>
      <c r="C12" s="6">
        <f>D12*450</f>
        <v>372652200</v>
      </c>
      <c r="D12" s="37">
        <v>828116</v>
      </c>
      <c r="E12" s="83"/>
      <c r="F12" s="84"/>
      <c r="G12" s="84"/>
      <c r="H12" s="85"/>
    </row>
    <row r="13" spans="1:8" ht="15.75" thickBot="1">
      <c r="A13" s="107" t="s">
        <v>22</v>
      </c>
      <c r="B13" s="108"/>
      <c r="C13" s="74">
        <f>C12*0.1</f>
        <v>37265220</v>
      </c>
      <c r="D13" s="37"/>
      <c r="E13" s="86"/>
      <c r="F13" s="87"/>
      <c r="G13" s="87"/>
      <c r="H13" s="88"/>
    </row>
    <row r="14" spans="1:3" ht="15">
      <c r="A14" s="16"/>
      <c r="B14" s="16"/>
      <c r="C14" s="15"/>
    </row>
    <row r="15" spans="1:3" ht="15">
      <c r="A15" s="130" t="s">
        <v>14</v>
      </c>
      <c r="B15" s="130"/>
      <c r="C15" s="130"/>
    </row>
    <row r="16" spans="1:17" ht="75" customHeight="1">
      <c r="A16" s="71" t="s">
        <v>134</v>
      </c>
      <c r="B16" s="71" t="s">
        <v>6</v>
      </c>
      <c r="C16" s="71" t="s">
        <v>16</v>
      </c>
      <c r="D16" s="71" t="s">
        <v>7</v>
      </c>
      <c r="E16" s="71" t="s">
        <v>8</v>
      </c>
      <c r="F16" s="71" t="s">
        <v>9</v>
      </c>
      <c r="G16" s="71" t="s">
        <v>47</v>
      </c>
      <c r="H16" s="71" t="s">
        <v>138</v>
      </c>
      <c r="I16" s="71" t="s">
        <v>11</v>
      </c>
      <c r="J16" s="71" t="s">
        <v>12</v>
      </c>
      <c r="K16" s="72"/>
      <c r="L16" s="72"/>
      <c r="M16" s="72"/>
      <c r="N16" s="131" t="s">
        <v>13</v>
      </c>
      <c r="O16" s="132"/>
      <c r="P16" s="132"/>
      <c r="Q16" s="133"/>
    </row>
    <row r="17" spans="1:17" ht="31.5">
      <c r="A17" s="64" t="s">
        <v>26</v>
      </c>
      <c r="B17" s="65" t="s">
        <v>53</v>
      </c>
      <c r="C17" s="66">
        <v>43467</v>
      </c>
      <c r="D17" s="67" t="s">
        <v>50</v>
      </c>
      <c r="E17" s="67" t="s">
        <v>51</v>
      </c>
      <c r="F17" s="67">
        <v>1</v>
      </c>
      <c r="G17" s="68">
        <v>338802279</v>
      </c>
      <c r="H17" s="68">
        <f>G17</f>
        <v>338802279</v>
      </c>
      <c r="I17" s="69"/>
      <c r="J17" s="69"/>
      <c r="K17" s="70"/>
      <c r="L17" s="57"/>
      <c r="M17" s="57"/>
      <c r="N17" s="57"/>
      <c r="O17" s="57"/>
      <c r="P17" s="57"/>
      <c r="Q17" s="57"/>
    </row>
    <row r="18" spans="1:17" ht="31.5">
      <c r="A18" s="51" t="s">
        <v>26</v>
      </c>
      <c r="B18" s="52" t="s">
        <v>126</v>
      </c>
      <c r="C18" s="53" t="s">
        <v>130</v>
      </c>
      <c r="D18" s="54" t="s">
        <v>110</v>
      </c>
      <c r="E18" s="54" t="s">
        <v>51</v>
      </c>
      <c r="F18" s="54">
        <v>1</v>
      </c>
      <c r="G18" s="55">
        <v>21304506</v>
      </c>
      <c r="H18" s="55">
        <f aca="true" t="shared" si="0" ref="H18:H55">G18</f>
        <v>21304506</v>
      </c>
      <c r="I18" s="55">
        <v>21304506</v>
      </c>
      <c r="J18" s="58" t="s">
        <v>111</v>
      </c>
      <c r="K18" s="56"/>
      <c r="L18" s="57"/>
      <c r="M18" s="57"/>
      <c r="N18" s="57"/>
      <c r="O18" s="57"/>
      <c r="P18" s="57"/>
      <c r="Q18" s="57"/>
    </row>
    <row r="19" spans="1:17" ht="82.5" customHeight="1">
      <c r="A19" s="21" t="s">
        <v>31</v>
      </c>
      <c r="B19" s="22" t="s">
        <v>52</v>
      </c>
      <c r="C19" s="23">
        <v>43467</v>
      </c>
      <c r="D19" s="24" t="s">
        <v>54</v>
      </c>
      <c r="E19" s="24" t="s">
        <v>51</v>
      </c>
      <c r="F19" s="24">
        <v>1</v>
      </c>
      <c r="G19" s="25">
        <v>71184000</v>
      </c>
      <c r="H19" s="25">
        <f t="shared" si="0"/>
        <v>71184000</v>
      </c>
      <c r="I19" s="26">
        <v>0</v>
      </c>
      <c r="J19" s="26">
        <v>0</v>
      </c>
      <c r="K19" s="27">
        <v>0</v>
      </c>
      <c r="L19" s="28">
        <v>0</v>
      </c>
      <c r="M19" s="28"/>
      <c r="N19" s="28" t="s">
        <v>28</v>
      </c>
      <c r="O19" s="28" t="s">
        <v>29</v>
      </c>
      <c r="P19" s="28">
        <v>7491963</v>
      </c>
      <c r="Q19" s="28" t="s">
        <v>30</v>
      </c>
    </row>
    <row r="20" spans="1:17" ht="97.5" customHeight="1">
      <c r="A20" s="21" t="s">
        <v>31</v>
      </c>
      <c r="B20" s="22" t="s">
        <v>55</v>
      </c>
      <c r="C20" s="23">
        <v>43467</v>
      </c>
      <c r="D20" s="24" t="s">
        <v>54</v>
      </c>
      <c r="E20" s="24" t="s">
        <v>51</v>
      </c>
      <c r="F20" s="24">
        <v>1</v>
      </c>
      <c r="G20" s="25">
        <v>135983680</v>
      </c>
      <c r="H20" s="25">
        <f t="shared" si="0"/>
        <v>135983680</v>
      </c>
      <c r="I20" s="26">
        <v>0</v>
      </c>
      <c r="J20" s="26">
        <v>0</v>
      </c>
      <c r="K20" s="27">
        <v>0</v>
      </c>
      <c r="L20" s="28">
        <v>0</v>
      </c>
      <c r="M20" s="28"/>
      <c r="N20" s="28" t="s">
        <v>28</v>
      </c>
      <c r="O20" s="28" t="s">
        <v>29</v>
      </c>
      <c r="P20" s="28">
        <v>7491963</v>
      </c>
      <c r="Q20" s="28" t="s">
        <v>30</v>
      </c>
    </row>
    <row r="21" spans="1:17" ht="75" customHeight="1">
      <c r="A21" s="21" t="s">
        <v>31</v>
      </c>
      <c r="B21" s="22" t="s">
        <v>56</v>
      </c>
      <c r="C21" s="23">
        <v>43467</v>
      </c>
      <c r="D21" s="24" t="s">
        <v>54</v>
      </c>
      <c r="E21" s="24" t="s">
        <v>51</v>
      </c>
      <c r="F21" s="24">
        <v>1</v>
      </c>
      <c r="G21" s="25">
        <v>147341040</v>
      </c>
      <c r="H21" s="25">
        <f t="shared" si="0"/>
        <v>147341040</v>
      </c>
      <c r="I21" s="26">
        <v>0</v>
      </c>
      <c r="J21" s="26">
        <v>0</v>
      </c>
      <c r="K21" s="27">
        <v>0</v>
      </c>
      <c r="L21" s="28">
        <v>0</v>
      </c>
      <c r="M21" s="28"/>
      <c r="N21" s="28" t="s">
        <v>28</v>
      </c>
      <c r="O21" s="28" t="s">
        <v>29</v>
      </c>
      <c r="P21" s="28">
        <v>7491963</v>
      </c>
      <c r="Q21" s="28" t="s">
        <v>30</v>
      </c>
    </row>
    <row r="22" spans="1:17" ht="60">
      <c r="A22" s="21" t="s">
        <v>31</v>
      </c>
      <c r="B22" s="22" t="s">
        <v>57</v>
      </c>
      <c r="C22" s="23">
        <v>43467</v>
      </c>
      <c r="D22" s="24" t="s">
        <v>54</v>
      </c>
      <c r="E22" s="24" t="s">
        <v>51</v>
      </c>
      <c r="F22" s="24">
        <v>1</v>
      </c>
      <c r="G22" s="25">
        <v>98141680</v>
      </c>
      <c r="H22" s="25">
        <f t="shared" si="0"/>
        <v>98141680</v>
      </c>
      <c r="I22" s="26">
        <v>0</v>
      </c>
      <c r="J22" s="26">
        <v>0</v>
      </c>
      <c r="K22" s="27">
        <v>0</v>
      </c>
      <c r="L22" s="28">
        <v>0</v>
      </c>
      <c r="M22" s="28"/>
      <c r="N22" s="28" t="s">
        <v>28</v>
      </c>
      <c r="O22" s="28" t="s">
        <v>29</v>
      </c>
      <c r="P22" s="28">
        <v>7491963</v>
      </c>
      <c r="Q22" s="28" t="s">
        <v>30</v>
      </c>
    </row>
    <row r="23" spans="1:17" ht="90">
      <c r="A23" s="21" t="s">
        <v>31</v>
      </c>
      <c r="B23" s="22" t="s">
        <v>58</v>
      </c>
      <c r="C23" s="23">
        <v>43467</v>
      </c>
      <c r="D23" s="24" t="s">
        <v>54</v>
      </c>
      <c r="E23" s="24" t="s">
        <v>51</v>
      </c>
      <c r="F23" s="24">
        <v>1</v>
      </c>
      <c r="G23" s="25">
        <v>64400000</v>
      </c>
      <c r="H23" s="25">
        <f t="shared" si="0"/>
        <v>64400000</v>
      </c>
      <c r="I23" s="26">
        <v>0</v>
      </c>
      <c r="J23" s="26">
        <v>0</v>
      </c>
      <c r="K23" s="27">
        <v>0</v>
      </c>
      <c r="L23" s="28">
        <v>0</v>
      </c>
      <c r="M23" s="28"/>
      <c r="N23" s="28" t="s">
        <v>28</v>
      </c>
      <c r="O23" s="28" t="s">
        <v>29</v>
      </c>
      <c r="P23" s="28">
        <v>7491963</v>
      </c>
      <c r="Q23" s="28" t="s">
        <v>30</v>
      </c>
    </row>
    <row r="24" spans="1:17" ht="60">
      <c r="A24" s="21" t="s">
        <v>31</v>
      </c>
      <c r="B24" s="22" t="s">
        <v>59</v>
      </c>
      <c r="C24" s="23">
        <v>43467</v>
      </c>
      <c r="D24" s="24" t="s">
        <v>54</v>
      </c>
      <c r="E24" s="24" t="s">
        <v>51</v>
      </c>
      <c r="F24" s="24">
        <v>1</v>
      </c>
      <c r="G24" s="25">
        <v>84708960</v>
      </c>
      <c r="H24" s="25">
        <f t="shared" si="0"/>
        <v>84708960</v>
      </c>
      <c r="I24" s="26">
        <v>0</v>
      </c>
      <c r="J24" s="26">
        <v>0</v>
      </c>
      <c r="K24" s="27">
        <v>0</v>
      </c>
      <c r="L24" s="28">
        <v>0</v>
      </c>
      <c r="M24" s="28"/>
      <c r="N24" s="28" t="s">
        <v>28</v>
      </c>
      <c r="O24" s="28" t="s">
        <v>29</v>
      </c>
      <c r="P24" s="28">
        <v>7491963</v>
      </c>
      <c r="Q24" s="28" t="s">
        <v>30</v>
      </c>
    </row>
    <row r="25" spans="1:17" ht="60">
      <c r="A25" s="21" t="s">
        <v>31</v>
      </c>
      <c r="B25" s="22" t="s">
        <v>60</v>
      </c>
      <c r="C25" s="23">
        <v>43467</v>
      </c>
      <c r="D25" s="24" t="s">
        <v>54</v>
      </c>
      <c r="E25" s="24" t="s">
        <v>51</v>
      </c>
      <c r="F25" s="24">
        <v>1</v>
      </c>
      <c r="G25" s="25">
        <v>84708960</v>
      </c>
      <c r="H25" s="25">
        <f t="shared" si="0"/>
        <v>84708960</v>
      </c>
      <c r="I25" s="26">
        <v>0</v>
      </c>
      <c r="J25" s="26">
        <v>0</v>
      </c>
      <c r="K25" s="27">
        <v>0</v>
      </c>
      <c r="L25" s="28">
        <v>0</v>
      </c>
      <c r="M25" s="28"/>
      <c r="N25" s="28" t="s">
        <v>28</v>
      </c>
      <c r="O25" s="28" t="s">
        <v>29</v>
      </c>
      <c r="P25" s="28">
        <v>7491963</v>
      </c>
      <c r="Q25" s="28" t="s">
        <v>30</v>
      </c>
    </row>
    <row r="26" spans="1:17" ht="90">
      <c r="A26" s="29" t="s">
        <v>31</v>
      </c>
      <c r="B26" s="22" t="s">
        <v>61</v>
      </c>
      <c r="C26" s="23">
        <v>43467</v>
      </c>
      <c r="D26" s="24" t="s">
        <v>54</v>
      </c>
      <c r="E26" s="24" t="s">
        <v>51</v>
      </c>
      <c r="F26" s="30">
        <v>1</v>
      </c>
      <c r="G26" s="25">
        <v>71184000</v>
      </c>
      <c r="H26" s="25">
        <f t="shared" si="0"/>
        <v>71184000</v>
      </c>
      <c r="I26" s="26">
        <v>0</v>
      </c>
      <c r="J26" s="26">
        <v>0</v>
      </c>
      <c r="K26" s="31">
        <v>0</v>
      </c>
      <c r="L26" s="28">
        <v>0</v>
      </c>
      <c r="M26" s="28"/>
      <c r="N26" s="28" t="s">
        <v>28</v>
      </c>
      <c r="O26" s="28" t="s">
        <v>29</v>
      </c>
      <c r="P26" s="28">
        <v>7491963</v>
      </c>
      <c r="Q26" s="28" t="s">
        <v>30</v>
      </c>
    </row>
    <row r="27" spans="1:17" ht="120">
      <c r="A27" s="29" t="s">
        <v>31</v>
      </c>
      <c r="B27" s="22" t="s">
        <v>62</v>
      </c>
      <c r="C27" s="23">
        <v>43467</v>
      </c>
      <c r="D27" s="24" t="s">
        <v>54</v>
      </c>
      <c r="E27" s="24" t="s">
        <v>51</v>
      </c>
      <c r="F27" s="24">
        <v>1</v>
      </c>
      <c r="G27" s="25">
        <v>147341040</v>
      </c>
      <c r="H27" s="25">
        <f t="shared" si="0"/>
        <v>147341040</v>
      </c>
      <c r="I27" s="26"/>
      <c r="J27" s="26"/>
      <c r="K27" s="32"/>
      <c r="L27" s="32"/>
      <c r="M27" s="32"/>
      <c r="N27" s="32"/>
      <c r="O27" s="32"/>
      <c r="P27" s="32"/>
      <c r="Q27" s="32"/>
    </row>
    <row r="28" spans="1:17" ht="75">
      <c r="A28" s="29" t="s">
        <v>31</v>
      </c>
      <c r="B28" s="22" t="s">
        <v>63</v>
      </c>
      <c r="C28" s="23">
        <v>43467</v>
      </c>
      <c r="D28" s="24" t="s">
        <v>54</v>
      </c>
      <c r="E28" s="24" t="s">
        <v>51</v>
      </c>
      <c r="F28" s="24">
        <v>1</v>
      </c>
      <c r="G28" s="25">
        <v>71184000</v>
      </c>
      <c r="H28" s="25">
        <f t="shared" si="0"/>
        <v>71184000</v>
      </c>
      <c r="I28" s="26"/>
      <c r="J28" s="26"/>
      <c r="K28" s="32"/>
      <c r="L28" s="32"/>
      <c r="M28" s="32"/>
      <c r="N28" s="32"/>
      <c r="O28" s="32"/>
      <c r="P28" s="32"/>
      <c r="Q28" s="32"/>
    </row>
    <row r="29" spans="1:17" ht="51" customHeight="1">
      <c r="A29" s="32" t="s">
        <v>31</v>
      </c>
      <c r="B29" s="22" t="s">
        <v>74</v>
      </c>
      <c r="C29" s="23">
        <v>43467</v>
      </c>
      <c r="D29" s="24" t="s">
        <v>54</v>
      </c>
      <c r="E29" s="24" t="s">
        <v>51</v>
      </c>
      <c r="F29" s="24">
        <v>1</v>
      </c>
      <c r="G29" s="25">
        <v>64400000</v>
      </c>
      <c r="H29" s="25">
        <f t="shared" si="0"/>
        <v>64400000</v>
      </c>
      <c r="I29" s="26">
        <v>0</v>
      </c>
      <c r="J29" s="26">
        <v>0</v>
      </c>
      <c r="K29" s="32">
        <v>0</v>
      </c>
      <c r="L29" s="32">
        <v>0</v>
      </c>
      <c r="M29" s="32"/>
      <c r="N29" s="32" t="s">
        <v>28</v>
      </c>
      <c r="O29" s="32" t="s">
        <v>29</v>
      </c>
      <c r="P29" s="32">
        <v>7491963</v>
      </c>
      <c r="Q29" s="32" t="s">
        <v>30</v>
      </c>
    </row>
    <row r="30" spans="1:17" ht="69" customHeight="1">
      <c r="A30" s="32" t="s">
        <v>31</v>
      </c>
      <c r="B30" s="22" t="s">
        <v>64</v>
      </c>
      <c r="C30" s="23">
        <v>43467</v>
      </c>
      <c r="D30" s="24" t="s">
        <v>54</v>
      </c>
      <c r="E30" s="24" t="s">
        <v>51</v>
      </c>
      <c r="F30" s="24">
        <v>1</v>
      </c>
      <c r="G30" s="25">
        <v>98141680</v>
      </c>
      <c r="H30" s="25">
        <f t="shared" si="0"/>
        <v>98141680</v>
      </c>
      <c r="I30" s="26">
        <v>0</v>
      </c>
      <c r="J30" s="26">
        <v>0</v>
      </c>
      <c r="K30" s="32">
        <v>0</v>
      </c>
      <c r="L30" s="32">
        <v>0</v>
      </c>
      <c r="M30" s="32"/>
      <c r="N30" s="32" t="s">
        <v>28</v>
      </c>
      <c r="O30" s="32" t="s">
        <v>29</v>
      </c>
      <c r="P30" s="32">
        <v>7491963</v>
      </c>
      <c r="Q30" s="32" t="s">
        <v>30</v>
      </c>
    </row>
    <row r="31" spans="1:17" ht="78" customHeight="1">
      <c r="A31" s="32" t="s">
        <v>31</v>
      </c>
      <c r="B31" s="22" t="s">
        <v>66</v>
      </c>
      <c r="C31" s="23">
        <v>43467</v>
      </c>
      <c r="D31" s="24" t="s">
        <v>54</v>
      </c>
      <c r="E31" s="24" t="s">
        <v>51</v>
      </c>
      <c r="F31" s="24">
        <v>1</v>
      </c>
      <c r="G31" s="25">
        <v>71184000</v>
      </c>
      <c r="H31" s="25">
        <f t="shared" si="0"/>
        <v>71184000</v>
      </c>
      <c r="I31" s="26">
        <v>0</v>
      </c>
      <c r="J31" s="26">
        <v>0</v>
      </c>
      <c r="K31" s="32">
        <v>0</v>
      </c>
      <c r="L31" s="32">
        <v>0</v>
      </c>
      <c r="M31" s="32"/>
      <c r="N31" s="32" t="s">
        <v>28</v>
      </c>
      <c r="O31" s="32" t="s">
        <v>29</v>
      </c>
      <c r="P31" s="32">
        <v>7491963</v>
      </c>
      <c r="Q31" s="32" t="s">
        <v>30</v>
      </c>
    </row>
    <row r="32" spans="1:17" ht="60">
      <c r="A32" s="32" t="s">
        <v>31</v>
      </c>
      <c r="B32" s="22" t="s">
        <v>65</v>
      </c>
      <c r="C32" s="23">
        <v>43467</v>
      </c>
      <c r="D32" s="24" t="s">
        <v>54</v>
      </c>
      <c r="E32" s="24" t="s">
        <v>51</v>
      </c>
      <c r="F32" s="24">
        <v>1</v>
      </c>
      <c r="G32" s="42">
        <v>20344000</v>
      </c>
      <c r="H32" s="42">
        <f t="shared" si="0"/>
        <v>20344000</v>
      </c>
      <c r="I32" s="26">
        <v>0</v>
      </c>
      <c r="J32" s="26">
        <v>0</v>
      </c>
      <c r="K32" s="32">
        <v>0</v>
      </c>
      <c r="L32" s="32">
        <v>0</v>
      </c>
      <c r="M32" s="32"/>
      <c r="N32" s="32" t="s">
        <v>28</v>
      </c>
      <c r="O32" s="32" t="s">
        <v>29</v>
      </c>
      <c r="P32" s="32">
        <v>7491963</v>
      </c>
      <c r="Q32" s="32" t="s">
        <v>30</v>
      </c>
    </row>
    <row r="33" spans="1:17" ht="75">
      <c r="A33" s="32" t="s">
        <v>31</v>
      </c>
      <c r="B33" s="22" t="s">
        <v>67</v>
      </c>
      <c r="C33" s="23">
        <v>43467</v>
      </c>
      <c r="D33" s="24" t="s">
        <v>54</v>
      </c>
      <c r="E33" s="24" t="s">
        <v>51</v>
      </c>
      <c r="F33" s="24">
        <v>1</v>
      </c>
      <c r="G33" s="25">
        <v>71184000</v>
      </c>
      <c r="H33" s="25">
        <f t="shared" si="0"/>
        <v>71184000</v>
      </c>
      <c r="I33" s="26">
        <v>0</v>
      </c>
      <c r="J33" s="26">
        <v>0</v>
      </c>
      <c r="K33" s="32">
        <v>0</v>
      </c>
      <c r="L33" s="32">
        <v>0</v>
      </c>
      <c r="M33" s="32"/>
      <c r="N33" s="32" t="s">
        <v>28</v>
      </c>
      <c r="O33" s="32" t="s">
        <v>29</v>
      </c>
      <c r="P33" s="32">
        <v>7491963</v>
      </c>
      <c r="Q33" s="32" t="s">
        <v>30</v>
      </c>
    </row>
    <row r="34" spans="1:17" ht="90">
      <c r="A34" s="32" t="s">
        <v>31</v>
      </c>
      <c r="B34" s="22" t="s">
        <v>68</v>
      </c>
      <c r="C34" s="23">
        <v>43467</v>
      </c>
      <c r="D34" s="24" t="s">
        <v>54</v>
      </c>
      <c r="E34" s="24" t="s">
        <v>51</v>
      </c>
      <c r="F34" s="24">
        <v>1</v>
      </c>
      <c r="G34" s="25">
        <v>11312000</v>
      </c>
      <c r="H34" s="25">
        <f t="shared" si="0"/>
        <v>11312000</v>
      </c>
      <c r="I34" s="26">
        <v>0</v>
      </c>
      <c r="J34" s="26">
        <v>0</v>
      </c>
      <c r="K34" s="32">
        <v>0</v>
      </c>
      <c r="L34" s="32">
        <v>0</v>
      </c>
      <c r="M34" s="32"/>
      <c r="N34" s="32" t="s">
        <v>28</v>
      </c>
      <c r="O34" s="32" t="s">
        <v>29</v>
      </c>
      <c r="P34" s="32">
        <v>7491963</v>
      </c>
      <c r="Q34" s="32" t="s">
        <v>30</v>
      </c>
    </row>
    <row r="35" spans="1:17" ht="105">
      <c r="A35" s="32" t="s">
        <v>31</v>
      </c>
      <c r="B35" s="22" t="s">
        <v>69</v>
      </c>
      <c r="C35" s="23">
        <v>43467</v>
      </c>
      <c r="D35" s="24" t="s">
        <v>54</v>
      </c>
      <c r="E35" s="24" t="s">
        <v>51</v>
      </c>
      <c r="F35" s="24">
        <v>1</v>
      </c>
      <c r="G35" s="25">
        <v>71184000</v>
      </c>
      <c r="H35" s="25">
        <f t="shared" si="0"/>
        <v>71184000</v>
      </c>
      <c r="I35" s="26">
        <v>0</v>
      </c>
      <c r="J35" s="26">
        <v>0</v>
      </c>
      <c r="K35" s="32">
        <v>0</v>
      </c>
      <c r="L35" s="32">
        <v>0</v>
      </c>
      <c r="M35" s="32"/>
      <c r="N35" s="32" t="s">
        <v>28</v>
      </c>
      <c r="O35" s="32" t="s">
        <v>29</v>
      </c>
      <c r="P35" s="32">
        <v>7491963</v>
      </c>
      <c r="Q35" s="32" t="s">
        <v>30</v>
      </c>
    </row>
    <row r="36" spans="1:17" ht="75">
      <c r="A36" s="32" t="s">
        <v>31</v>
      </c>
      <c r="B36" s="22" t="s">
        <v>70</v>
      </c>
      <c r="C36" s="23">
        <v>43467</v>
      </c>
      <c r="D36" s="24" t="s">
        <v>54</v>
      </c>
      <c r="E36" s="24" t="s">
        <v>51</v>
      </c>
      <c r="F36" s="24">
        <v>1</v>
      </c>
      <c r="G36" s="25">
        <v>71184000</v>
      </c>
      <c r="H36" s="25">
        <f t="shared" si="0"/>
        <v>71184000</v>
      </c>
      <c r="I36" s="26"/>
      <c r="J36" s="26"/>
      <c r="K36" s="32">
        <v>0</v>
      </c>
      <c r="L36" s="32">
        <v>0</v>
      </c>
      <c r="M36" s="32"/>
      <c r="N36" s="32"/>
      <c r="O36" s="32"/>
      <c r="P36" s="32"/>
      <c r="Q36" s="32"/>
    </row>
    <row r="37" spans="1:17" ht="75">
      <c r="A37" s="32" t="s">
        <v>31</v>
      </c>
      <c r="B37" s="22" t="s">
        <v>71</v>
      </c>
      <c r="C37" s="23">
        <v>43467</v>
      </c>
      <c r="D37" s="24" t="s">
        <v>54</v>
      </c>
      <c r="E37" s="24" t="s">
        <v>51</v>
      </c>
      <c r="F37" s="24">
        <v>1</v>
      </c>
      <c r="G37" s="25">
        <v>71184000</v>
      </c>
      <c r="H37" s="25">
        <f t="shared" si="0"/>
        <v>71184000</v>
      </c>
      <c r="I37" s="26"/>
      <c r="J37" s="26"/>
      <c r="K37" s="32">
        <v>0</v>
      </c>
      <c r="L37" s="32">
        <v>0</v>
      </c>
      <c r="M37" s="32"/>
      <c r="N37" s="32"/>
      <c r="O37" s="32"/>
      <c r="P37" s="32"/>
      <c r="Q37" s="32"/>
    </row>
    <row r="38" spans="1:17" ht="79.5" customHeight="1">
      <c r="A38" s="32" t="s">
        <v>31</v>
      </c>
      <c r="B38" s="22" t="s">
        <v>72</v>
      </c>
      <c r="C38" s="23">
        <v>43467</v>
      </c>
      <c r="D38" s="24" t="s">
        <v>54</v>
      </c>
      <c r="E38" s="24" t="s">
        <v>51</v>
      </c>
      <c r="F38" s="24">
        <v>1</v>
      </c>
      <c r="G38" s="25">
        <v>71184000</v>
      </c>
      <c r="H38" s="25">
        <f t="shared" si="0"/>
        <v>71184000</v>
      </c>
      <c r="I38" s="26"/>
      <c r="J38" s="26"/>
      <c r="K38" s="32">
        <v>0</v>
      </c>
      <c r="L38" s="32">
        <v>0</v>
      </c>
      <c r="M38" s="32"/>
      <c r="N38" s="32"/>
      <c r="O38" s="32"/>
      <c r="P38" s="32"/>
      <c r="Q38" s="32"/>
    </row>
    <row r="39" spans="1:17" ht="75" customHeight="1">
      <c r="A39" s="32" t="s">
        <v>31</v>
      </c>
      <c r="B39" s="22" t="s">
        <v>73</v>
      </c>
      <c r="C39" s="23">
        <v>43467</v>
      </c>
      <c r="D39" s="24" t="s">
        <v>54</v>
      </c>
      <c r="E39" s="24" t="s">
        <v>51</v>
      </c>
      <c r="F39" s="24">
        <v>1</v>
      </c>
      <c r="G39" s="25">
        <v>71184000</v>
      </c>
      <c r="H39" s="25">
        <f t="shared" si="0"/>
        <v>71184000</v>
      </c>
      <c r="I39" s="26"/>
      <c r="J39" s="26"/>
      <c r="K39" s="32">
        <v>0</v>
      </c>
      <c r="L39" s="32">
        <v>0</v>
      </c>
      <c r="M39" s="32"/>
      <c r="N39" s="32"/>
      <c r="O39" s="32"/>
      <c r="P39" s="32"/>
      <c r="Q39" s="32"/>
    </row>
    <row r="40" spans="1:17" ht="74.25" customHeight="1">
      <c r="A40" s="50" t="s">
        <v>31</v>
      </c>
      <c r="B40" s="45" t="s">
        <v>104</v>
      </c>
      <c r="C40" s="59">
        <v>43494</v>
      </c>
      <c r="D40" s="47" t="s">
        <v>54</v>
      </c>
      <c r="E40" s="47" t="s">
        <v>51</v>
      </c>
      <c r="F40" s="47">
        <v>1</v>
      </c>
      <c r="G40" s="48">
        <v>47456000</v>
      </c>
      <c r="H40" s="48">
        <f t="shared" si="0"/>
        <v>47456000</v>
      </c>
      <c r="I40" s="49"/>
      <c r="J40" s="49"/>
      <c r="K40" s="50">
        <v>0</v>
      </c>
      <c r="L40" s="50">
        <v>0</v>
      </c>
      <c r="M40" s="50"/>
      <c r="N40" s="50" t="s">
        <v>28</v>
      </c>
      <c r="O40" s="50" t="s">
        <v>29</v>
      </c>
      <c r="P40" s="50">
        <v>7491963</v>
      </c>
      <c r="Q40" s="50" t="s">
        <v>30</v>
      </c>
    </row>
    <row r="41" spans="1:17" ht="74.25" customHeight="1">
      <c r="A41" s="44">
        <v>80101501</v>
      </c>
      <c r="B41" s="45" t="s">
        <v>107</v>
      </c>
      <c r="C41" s="59">
        <v>43497</v>
      </c>
      <c r="D41" s="47" t="s">
        <v>108</v>
      </c>
      <c r="E41" s="47" t="s">
        <v>51</v>
      </c>
      <c r="F41" s="47"/>
      <c r="G41" s="48">
        <v>71184000</v>
      </c>
      <c r="H41" s="48">
        <f t="shared" si="0"/>
        <v>71184000</v>
      </c>
      <c r="I41" s="49"/>
      <c r="J41" s="49"/>
      <c r="K41" s="50"/>
      <c r="L41" s="50"/>
      <c r="M41" s="50"/>
      <c r="N41" s="50" t="s">
        <v>28</v>
      </c>
      <c r="O41" s="50" t="s">
        <v>29</v>
      </c>
      <c r="P41" s="50">
        <v>7491963</v>
      </c>
      <c r="Q41" s="50" t="s">
        <v>30</v>
      </c>
    </row>
    <row r="42" spans="1:17" ht="74.25" customHeight="1">
      <c r="A42" s="44">
        <v>80101501</v>
      </c>
      <c r="B42" s="45" t="s">
        <v>109</v>
      </c>
      <c r="C42" s="59">
        <v>43497</v>
      </c>
      <c r="D42" s="47" t="s">
        <v>108</v>
      </c>
      <c r="E42" s="47" t="s">
        <v>51</v>
      </c>
      <c r="F42" s="47"/>
      <c r="G42" s="48">
        <v>71184000</v>
      </c>
      <c r="H42" s="48">
        <f t="shared" si="0"/>
        <v>71184000</v>
      </c>
      <c r="I42" s="49"/>
      <c r="J42" s="49"/>
      <c r="K42" s="50"/>
      <c r="L42" s="50"/>
      <c r="M42" s="50"/>
      <c r="N42" s="50" t="s">
        <v>28</v>
      </c>
      <c r="O42" s="50" t="s">
        <v>29</v>
      </c>
      <c r="P42" s="50">
        <v>7491963</v>
      </c>
      <c r="Q42" s="50" t="s">
        <v>30</v>
      </c>
    </row>
    <row r="43" spans="1:17" ht="57" customHeight="1">
      <c r="A43" s="44" t="s">
        <v>123</v>
      </c>
      <c r="B43" s="45" t="s">
        <v>124</v>
      </c>
      <c r="C43" s="59">
        <v>43539</v>
      </c>
      <c r="D43" s="47" t="s">
        <v>125</v>
      </c>
      <c r="E43" s="47" t="s">
        <v>119</v>
      </c>
      <c r="F43" s="47">
        <v>1</v>
      </c>
      <c r="G43" s="48">
        <v>18000000</v>
      </c>
      <c r="H43" s="48">
        <f t="shared" si="0"/>
        <v>18000000</v>
      </c>
      <c r="I43" s="49"/>
      <c r="J43" s="49"/>
      <c r="K43" s="50"/>
      <c r="L43" s="50"/>
      <c r="M43" s="50"/>
      <c r="N43" s="50"/>
      <c r="O43" s="50"/>
      <c r="P43" s="50"/>
      <c r="Q43" s="50"/>
    </row>
    <row r="44" spans="1:17" ht="270">
      <c r="A44" s="50" t="s">
        <v>121</v>
      </c>
      <c r="B44" s="45" t="s">
        <v>122</v>
      </c>
      <c r="C44" s="59">
        <v>43511</v>
      </c>
      <c r="D44" s="47" t="s">
        <v>114</v>
      </c>
      <c r="E44" s="54" t="s">
        <v>136</v>
      </c>
      <c r="F44" s="47">
        <v>1</v>
      </c>
      <c r="G44" s="48">
        <v>23000000</v>
      </c>
      <c r="H44" s="48">
        <f t="shared" si="0"/>
        <v>23000000</v>
      </c>
      <c r="I44" s="49">
        <v>0</v>
      </c>
      <c r="J44" s="49">
        <v>0</v>
      </c>
      <c r="K44" s="50">
        <v>0</v>
      </c>
      <c r="L44" s="50">
        <v>0</v>
      </c>
      <c r="M44" s="50"/>
      <c r="N44" s="50" t="s">
        <v>28</v>
      </c>
      <c r="O44" s="50" t="s">
        <v>29</v>
      </c>
      <c r="P44" s="50">
        <v>7491963</v>
      </c>
      <c r="Q44" s="50" t="s">
        <v>30</v>
      </c>
    </row>
    <row r="45" spans="1:17" ht="60">
      <c r="A45" s="44">
        <v>72150000</v>
      </c>
      <c r="B45" s="45" t="s">
        <v>106</v>
      </c>
      <c r="C45" s="46">
        <v>43511</v>
      </c>
      <c r="D45" s="47" t="s">
        <v>76</v>
      </c>
      <c r="E45" s="47" t="s">
        <v>51</v>
      </c>
      <c r="F45" s="47">
        <v>1</v>
      </c>
      <c r="G45" s="48">
        <v>154237571</v>
      </c>
      <c r="H45" s="48">
        <f t="shared" si="0"/>
        <v>154237571</v>
      </c>
      <c r="I45" s="49">
        <v>0</v>
      </c>
      <c r="J45" s="49">
        <v>0</v>
      </c>
      <c r="K45" s="50">
        <v>0</v>
      </c>
      <c r="L45" s="50">
        <v>0</v>
      </c>
      <c r="M45" s="50"/>
      <c r="N45" s="50" t="s">
        <v>28</v>
      </c>
      <c r="O45" s="50" t="s">
        <v>29</v>
      </c>
      <c r="P45" s="50">
        <v>7491963</v>
      </c>
      <c r="Q45" s="50" t="s">
        <v>30</v>
      </c>
    </row>
    <row r="46" spans="1:17" ht="60">
      <c r="A46" s="32"/>
      <c r="B46" s="22" t="s">
        <v>75</v>
      </c>
      <c r="C46" s="23">
        <v>43497</v>
      </c>
      <c r="D46" s="24" t="s">
        <v>76</v>
      </c>
      <c r="E46" s="24" t="s">
        <v>51</v>
      </c>
      <c r="F46" s="24">
        <v>1</v>
      </c>
      <c r="G46" s="25">
        <v>40000000</v>
      </c>
      <c r="H46" s="25">
        <f t="shared" si="0"/>
        <v>40000000</v>
      </c>
      <c r="I46" s="26">
        <v>0</v>
      </c>
      <c r="J46" s="26">
        <v>0</v>
      </c>
      <c r="K46" s="32">
        <v>0</v>
      </c>
      <c r="L46" s="32">
        <v>0</v>
      </c>
      <c r="M46" s="32"/>
      <c r="N46" s="32" t="s">
        <v>28</v>
      </c>
      <c r="O46" s="32" t="s">
        <v>29</v>
      </c>
      <c r="P46" s="32">
        <v>7491963</v>
      </c>
      <c r="Q46" s="32" t="s">
        <v>30</v>
      </c>
    </row>
    <row r="47" spans="1:17" ht="111.75">
      <c r="A47" s="60" t="s">
        <v>112</v>
      </c>
      <c r="B47" s="45" t="s">
        <v>113</v>
      </c>
      <c r="C47" s="46">
        <v>43503</v>
      </c>
      <c r="D47" s="61" t="s">
        <v>114</v>
      </c>
      <c r="E47" s="54" t="s">
        <v>137</v>
      </c>
      <c r="F47" s="62">
        <v>1</v>
      </c>
      <c r="G47" s="63">
        <v>46878417</v>
      </c>
      <c r="H47" s="63">
        <f t="shared" si="0"/>
        <v>46878417</v>
      </c>
      <c r="I47" s="49"/>
      <c r="J47" s="49"/>
      <c r="K47" s="50"/>
      <c r="L47" s="50"/>
      <c r="M47" s="50"/>
      <c r="N47" s="50"/>
      <c r="O47" s="50"/>
      <c r="P47" s="50"/>
      <c r="Q47" s="50"/>
    </row>
    <row r="48" spans="1:17" ht="111.75">
      <c r="A48" s="60" t="s">
        <v>116</v>
      </c>
      <c r="B48" s="45" t="s">
        <v>117</v>
      </c>
      <c r="C48" s="46">
        <v>43511</v>
      </c>
      <c r="D48" s="61" t="s">
        <v>118</v>
      </c>
      <c r="E48" s="54" t="s">
        <v>136</v>
      </c>
      <c r="F48" s="62">
        <v>1</v>
      </c>
      <c r="G48" s="63">
        <v>29764000</v>
      </c>
      <c r="H48" s="63">
        <f t="shared" si="0"/>
        <v>29764000</v>
      </c>
      <c r="I48" s="49"/>
      <c r="J48" s="49"/>
      <c r="K48" s="50"/>
      <c r="L48" s="50"/>
      <c r="M48" s="50"/>
      <c r="N48" s="50"/>
      <c r="O48" s="50"/>
      <c r="P48" s="50"/>
      <c r="Q48" s="50"/>
    </row>
    <row r="49" spans="1:17" ht="111.75">
      <c r="A49" s="60" t="s">
        <v>116</v>
      </c>
      <c r="B49" s="45" t="s">
        <v>120</v>
      </c>
      <c r="C49" s="46">
        <v>43556</v>
      </c>
      <c r="D49" s="61" t="s">
        <v>108</v>
      </c>
      <c r="E49" s="54" t="s">
        <v>136</v>
      </c>
      <c r="F49" s="62">
        <v>1</v>
      </c>
      <c r="G49" s="63">
        <v>30895928</v>
      </c>
      <c r="H49" s="63">
        <f t="shared" si="0"/>
        <v>30895928</v>
      </c>
      <c r="I49" s="49"/>
      <c r="J49" s="49"/>
      <c r="K49" s="50"/>
      <c r="L49" s="50"/>
      <c r="M49" s="50"/>
      <c r="N49" s="50"/>
      <c r="O49" s="50"/>
      <c r="P49" s="50"/>
      <c r="Q49" s="50"/>
    </row>
    <row r="50" spans="1:17" ht="31.5">
      <c r="A50" s="60" t="s">
        <v>32</v>
      </c>
      <c r="B50" s="45" t="s">
        <v>115</v>
      </c>
      <c r="C50" s="46">
        <v>43607</v>
      </c>
      <c r="D50" s="61" t="s">
        <v>132</v>
      </c>
      <c r="E50" s="54" t="s">
        <v>128</v>
      </c>
      <c r="F50" s="62">
        <v>1</v>
      </c>
      <c r="G50" s="63">
        <v>200000000</v>
      </c>
      <c r="H50" s="63">
        <f t="shared" si="0"/>
        <v>200000000</v>
      </c>
      <c r="I50" s="49"/>
      <c r="J50" s="49"/>
      <c r="K50" s="50"/>
      <c r="L50" s="50"/>
      <c r="M50" s="50"/>
      <c r="N50" s="50"/>
      <c r="O50" s="50"/>
      <c r="P50" s="50"/>
      <c r="Q50" s="50"/>
    </row>
    <row r="51" spans="1:17" ht="45">
      <c r="A51" s="60" t="s">
        <v>32</v>
      </c>
      <c r="B51" s="45" t="s">
        <v>127</v>
      </c>
      <c r="C51" s="46" t="s">
        <v>130</v>
      </c>
      <c r="D51" s="61" t="s">
        <v>131</v>
      </c>
      <c r="E51" s="54" t="s">
        <v>128</v>
      </c>
      <c r="F51" s="62">
        <v>1</v>
      </c>
      <c r="G51" s="63">
        <f>183450000</f>
        <v>183450000</v>
      </c>
      <c r="H51" s="63">
        <f t="shared" si="0"/>
        <v>183450000</v>
      </c>
      <c r="I51" s="49"/>
      <c r="J51" s="49"/>
      <c r="K51" s="50"/>
      <c r="L51" s="50"/>
      <c r="M51" s="50"/>
      <c r="N51" s="50"/>
      <c r="O51" s="50"/>
      <c r="P51" s="50"/>
      <c r="Q51" s="50"/>
    </row>
    <row r="52" spans="1:17" ht="31.5">
      <c r="A52" s="60" t="s">
        <v>32</v>
      </c>
      <c r="B52" s="45" t="s">
        <v>129</v>
      </c>
      <c r="C52" s="46">
        <v>43523</v>
      </c>
      <c r="D52" s="61" t="s">
        <v>118</v>
      </c>
      <c r="E52" s="54" t="s">
        <v>128</v>
      </c>
      <c r="F52" s="62">
        <v>1</v>
      </c>
      <c r="G52" s="63">
        <v>96000000</v>
      </c>
      <c r="H52" s="63">
        <f t="shared" si="0"/>
        <v>96000000</v>
      </c>
      <c r="I52" s="49"/>
      <c r="J52" s="49"/>
      <c r="K52" s="50"/>
      <c r="L52" s="50"/>
      <c r="M52" s="50"/>
      <c r="N52" s="50"/>
      <c r="O52" s="50"/>
      <c r="P52" s="50"/>
      <c r="Q52" s="50"/>
    </row>
    <row r="53" spans="1:17" ht="60">
      <c r="A53" s="60" t="s">
        <v>35</v>
      </c>
      <c r="B53" s="45" t="s">
        <v>36</v>
      </c>
      <c r="C53" s="46">
        <v>43617</v>
      </c>
      <c r="D53" s="61" t="s">
        <v>76</v>
      </c>
      <c r="E53" s="54" t="s">
        <v>128</v>
      </c>
      <c r="F53" s="62">
        <v>1</v>
      </c>
      <c r="G53" s="63">
        <f>20000000-1550000</f>
        <v>18450000</v>
      </c>
      <c r="H53" s="63">
        <f t="shared" si="0"/>
        <v>18450000</v>
      </c>
      <c r="I53" s="49">
        <v>0</v>
      </c>
      <c r="J53" s="49">
        <v>0</v>
      </c>
      <c r="K53" s="50">
        <v>0</v>
      </c>
      <c r="L53" s="50">
        <v>0</v>
      </c>
      <c r="M53" s="50"/>
      <c r="N53" s="50" t="s">
        <v>28</v>
      </c>
      <c r="O53" s="50" t="s">
        <v>29</v>
      </c>
      <c r="P53" s="50">
        <v>7491963</v>
      </c>
      <c r="Q53" s="50" t="s">
        <v>30</v>
      </c>
    </row>
    <row r="54" spans="1:17" ht="60">
      <c r="A54" s="60" t="s">
        <v>133</v>
      </c>
      <c r="B54" s="45" t="s">
        <v>135</v>
      </c>
      <c r="C54" s="46">
        <v>43647</v>
      </c>
      <c r="D54" s="61" t="s">
        <v>76</v>
      </c>
      <c r="E54" s="54" t="s">
        <v>136</v>
      </c>
      <c r="F54" s="62">
        <v>1</v>
      </c>
      <c r="G54" s="63">
        <v>8000000</v>
      </c>
      <c r="H54" s="63">
        <f t="shared" si="0"/>
        <v>8000000</v>
      </c>
      <c r="I54" s="49">
        <v>0</v>
      </c>
      <c r="J54" s="49">
        <v>0</v>
      </c>
      <c r="K54" s="50">
        <v>0</v>
      </c>
      <c r="L54" s="50">
        <v>0</v>
      </c>
      <c r="M54" s="50"/>
      <c r="N54" s="50" t="s">
        <v>28</v>
      </c>
      <c r="O54" s="50" t="s">
        <v>29</v>
      </c>
      <c r="P54" s="50">
        <v>7491963</v>
      </c>
      <c r="Q54" s="50" t="s">
        <v>30</v>
      </c>
    </row>
    <row r="55" spans="1:17" ht="45" customHeight="1">
      <c r="A55" s="33">
        <v>84111503</v>
      </c>
      <c r="B55" s="22" t="s">
        <v>139</v>
      </c>
      <c r="C55" s="23">
        <v>43480</v>
      </c>
      <c r="D55" s="24" t="s">
        <v>27</v>
      </c>
      <c r="E55" s="24" t="s">
        <v>51</v>
      </c>
      <c r="F55" s="24">
        <v>1</v>
      </c>
      <c r="G55" s="25">
        <v>84000000</v>
      </c>
      <c r="H55" s="25">
        <f t="shared" si="0"/>
        <v>84000000</v>
      </c>
      <c r="I55" s="26"/>
      <c r="J55" s="26"/>
      <c r="K55" s="32"/>
      <c r="L55" s="32"/>
      <c r="M55" s="32"/>
      <c r="N55" s="32"/>
      <c r="O55" s="32"/>
      <c r="P55" s="32"/>
      <c r="Q55" s="32"/>
    </row>
    <row r="56" spans="1:17" ht="45" customHeight="1">
      <c r="A56" s="33">
        <v>92121504</v>
      </c>
      <c r="B56" s="75" t="s">
        <v>144</v>
      </c>
      <c r="C56" s="23">
        <v>43556</v>
      </c>
      <c r="D56" s="24" t="s">
        <v>131</v>
      </c>
      <c r="E56" s="24" t="s">
        <v>145</v>
      </c>
      <c r="F56" s="24">
        <v>1</v>
      </c>
      <c r="G56" s="25">
        <v>56139664</v>
      </c>
      <c r="H56" s="25">
        <f>G56</f>
        <v>56139664</v>
      </c>
      <c r="I56" s="26"/>
      <c r="J56" s="26"/>
      <c r="K56" s="32"/>
      <c r="L56" s="32"/>
      <c r="M56" s="32"/>
      <c r="N56" s="32"/>
      <c r="O56" s="32"/>
      <c r="P56" s="32"/>
      <c r="Q56" s="32"/>
    </row>
    <row r="57" spans="1:8" ht="15">
      <c r="A57" s="123"/>
      <c r="B57" s="123"/>
      <c r="G57" s="36"/>
      <c r="H57" s="36"/>
    </row>
    <row r="58" spans="1:8" ht="15">
      <c r="A58" s="76"/>
      <c r="B58" s="76"/>
      <c r="G58" s="36"/>
      <c r="H58" s="36"/>
    </row>
    <row r="60" ht="15.75">
      <c r="B60" s="1" t="s">
        <v>146</v>
      </c>
    </row>
    <row r="64" ht="15.75" thickBot="1"/>
    <row r="65" spans="1:2" ht="15">
      <c r="A65" s="124" t="s">
        <v>141</v>
      </c>
      <c r="B65" s="124"/>
    </row>
    <row r="66" spans="1:2" ht="15">
      <c r="A66" s="125" t="s">
        <v>142</v>
      </c>
      <c r="B66" s="125"/>
    </row>
  </sheetData>
  <sheetProtection/>
  <mergeCells count="17">
    <mergeCell ref="A57:B57"/>
    <mergeCell ref="A65:B65"/>
    <mergeCell ref="A66:B66"/>
    <mergeCell ref="A15:C15"/>
    <mergeCell ref="N16:Q16"/>
    <mergeCell ref="B9:C9"/>
    <mergeCell ref="E9:H13"/>
    <mergeCell ref="B10:C10"/>
    <mergeCell ref="A11:B11"/>
    <mergeCell ref="A12:B12"/>
    <mergeCell ref="A13:B13"/>
    <mergeCell ref="B4:C4"/>
    <mergeCell ref="E4:H8"/>
    <mergeCell ref="B5:C5"/>
    <mergeCell ref="B6:C6"/>
    <mergeCell ref="B7:C7"/>
    <mergeCell ref="B8:C8"/>
  </mergeCells>
  <printOptions/>
  <pageMargins left="0.7" right="0.7" top="0.75" bottom="0.75" header="0.3" footer="0.3"/>
  <pageSetup horizontalDpi="600" verticalDpi="600" orientation="portrait" paperSize="9"/>
  <ignoredErrors>
    <ignoredError sqref="A53 A18:A39 A40 A17 A50:A52" numberStoredAsText="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Usuario de Microsoft Office</cp:lastModifiedBy>
  <cp:lastPrinted>2019-01-15T00:14:00Z</cp:lastPrinted>
  <dcterms:created xsi:type="dcterms:W3CDTF">2012-12-10T15:58:41Z</dcterms:created>
  <dcterms:modified xsi:type="dcterms:W3CDTF">2019-05-31T05:33:28Z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